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s to data gaps\"/>
    </mc:Choice>
  </mc:AlternateContent>
  <xr:revisionPtr revIDLastSave="0" documentId="13_ncr:1_{505878DC-DDAA-4D2B-9728-8910A75969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mmary" sheetId="1" r:id="rId1"/>
    <sheet name="FY 22-23_750 kcalkg" sheetId="3" r:id="rId2"/>
    <sheet name="FY 22-23_650 kcalkg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a" localSheetId="2">#REF!</definedName>
    <definedName name="\a" localSheetId="1">#REF!</definedName>
    <definedName name="\a">#REF!</definedName>
    <definedName name="\b" localSheetId="2">#REF!</definedName>
    <definedName name="\b" localSheetId="1">#REF!</definedName>
    <definedName name="\b">#REF!</definedName>
    <definedName name="\c" localSheetId="2">#REF!</definedName>
    <definedName name="\c" localSheetId="1">#REF!</definedName>
    <definedName name="\c">#REF!</definedName>
    <definedName name="\d" localSheetId="2">#REF!</definedName>
    <definedName name="\d" localSheetId="1">#REF!</definedName>
    <definedName name="\d">#REF!</definedName>
    <definedName name="\e" localSheetId="2">#REF!</definedName>
    <definedName name="\e" localSheetId="1">#REF!</definedName>
    <definedName name="\e">#REF!</definedName>
    <definedName name="\f" localSheetId="2">#REF!</definedName>
    <definedName name="\f" localSheetId="1">#REF!</definedName>
    <definedName name="\f">#REF!</definedName>
    <definedName name="\g" localSheetId="2">#REF!</definedName>
    <definedName name="\g" localSheetId="1">#REF!</definedName>
    <definedName name="\g">#REF!</definedName>
    <definedName name="\j" localSheetId="2">#REF!</definedName>
    <definedName name="\j" localSheetId="1">#REF!</definedName>
    <definedName name="\j">#REF!</definedName>
    <definedName name="\k" localSheetId="2">#REF!</definedName>
    <definedName name="\k" localSheetId="1">#REF!</definedName>
    <definedName name="\k">#REF!</definedName>
    <definedName name="\m" localSheetId="2">#REF!</definedName>
    <definedName name="\m" localSheetId="1">#REF!</definedName>
    <definedName name="\m">#REF!</definedName>
    <definedName name="\n" localSheetId="2">#REF!</definedName>
    <definedName name="\n" localSheetId="1">#REF!</definedName>
    <definedName name="\n">#REF!</definedName>
    <definedName name="\o" localSheetId="2">#REF!</definedName>
    <definedName name="\o" localSheetId="1">#REF!</definedName>
    <definedName name="\o">#REF!</definedName>
    <definedName name="\p" localSheetId="2">#REF!</definedName>
    <definedName name="\p" localSheetId="1">#REF!</definedName>
    <definedName name="\p">#REF!</definedName>
    <definedName name="\q" localSheetId="2">#REF!</definedName>
    <definedName name="\q" localSheetId="1">#REF!</definedName>
    <definedName name="\q">#REF!</definedName>
    <definedName name="\s" localSheetId="2">#REF!</definedName>
    <definedName name="\s" localSheetId="1">#REF!</definedName>
    <definedName name="\s">#REF!</definedName>
    <definedName name="\t" localSheetId="2">#REF!</definedName>
    <definedName name="\t" localSheetId="1">#REF!</definedName>
    <definedName name="\t">#REF!</definedName>
    <definedName name="\w" localSheetId="2">#REF!</definedName>
    <definedName name="\w" localSheetId="1">#REF!</definedName>
    <definedName name="\w">#REF!</definedName>
    <definedName name="\x" localSheetId="2">#REF!</definedName>
    <definedName name="\x" localSheetId="1">#REF!</definedName>
    <definedName name="\x">#REF!</definedName>
    <definedName name="\y" localSheetId="2">#REF!</definedName>
    <definedName name="\y" localSheetId="1">#REF!</definedName>
    <definedName name="\y">#REF!</definedName>
    <definedName name="\z" localSheetId="2">#REF!</definedName>
    <definedName name="\z" localSheetId="1">#REF!</definedName>
    <definedName name="\z">#REF!</definedName>
    <definedName name="_" localSheetId="2">#REF!</definedName>
    <definedName name="_" localSheetId="1">#REF!</definedName>
    <definedName name="_">#REF!</definedName>
    <definedName name="_.._D__D__D__D_" localSheetId="2">#REF!</definedName>
    <definedName name="_.._D__D__D__D_" localSheetId="1">#REF!</definedName>
    <definedName name="_.._D__D__D__D_">#REF!</definedName>
    <definedName name="___________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SCH6" localSheetId="2">'[1]04REL'!#REF!</definedName>
    <definedName name="______________________SCH6" localSheetId="1">'[1]04REL'!#REF!</definedName>
    <definedName name="______________________SCH6">'[1]04REL'!#REF!</definedName>
    <definedName name="______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SCH6" localSheetId="2">'[1]04REL'!#REF!</definedName>
    <definedName name="____________________SCH6" localSheetId="1">'[1]04REL'!#REF!</definedName>
    <definedName name="____________________SCH6">'[1]04REL'!#REF!</definedName>
    <definedName name="____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SCH6" localSheetId="2">'[1]04REL'!#REF!</definedName>
    <definedName name="__________________SCH6" localSheetId="1">'[1]04REL'!#REF!</definedName>
    <definedName name="__________________SCH6">'[1]04REL'!#REF!</definedName>
    <definedName name="__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SCH6" localSheetId="2">'[1]04REL'!#REF!</definedName>
    <definedName name="________________SCH6" localSheetId="1">'[1]04REL'!#REF!</definedName>
    <definedName name="________________SCH6">'[1]04REL'!#REF!</definedName>
    <definedName name="_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SCH6" localSheetId="2">'[1]04REL'!#REF!</definedName>
    <definedName name="______________SCH6" localSheetId="1">'[1]04REL'!#REF!</definedName>
    <definedName name="______________SCH6">'[1]04REL'!#REF!</definedName>
    <definedName name="_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SCH6" localSheetId="2">'[1]04REL'!#REF!</definedName>
    <definedName name="_____________SCH6" localSheetId="1">'[1]04REL'!#REF!</definedName>
    <definedName name="_____________SCH6">'[1]04REL'!#REF!</definedName>
    <definedName name="_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SCH6" localSheetId="2">'[1]04REL'!#REF!</definedName>
    <definedName name="___________SCH6" localSheetId="1">'[1]04REL'!#REF!</definedName>
    <definedName name="___________SCH6">'[1]04REL'!#REF!</definedName>
    <definedName name="_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SCH6" localSheetId="2">'[1]04REL'!#REF!</definedName>
    <definedName name="__________SCH6" localSheetId="1">'[1]04REL'!#REF!</definedName>
    <definedName name="__________SCH6">'[1]04REL'!#REF!</definedName>
    <definedName name="_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_XL__ENTER_UNIT" localSheetId="2">#REF!</definedName>
    <definedName name="_________XL__ENTER_UNIT" localSheetId="1">#REF!</definedName>
    <definedName name="_________XL__ENTER_UNIT">#REF!</definedName>
    <definedName name="__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__XL__ENTER_UNIT">#REF!</definedName>
    <definedName name="_______SCH6" localSheetId="2">'[2]04REL'!#REF!</definedName>
    <definedName name="_______SCH6" localSheetId="1">'[2]04REL'!#REF!</definedName>
    <definedName name="_______SCH6">'[2]04REL'!#REF!</definedName>
    <definedName name="_______XL__ENTER_UNIT" localSheetId="2">#REF!</definedName>
    <definedName name="_______XL__ENTER_UNIT" localSheetId="1">#REF!</definedName>
    <definedName name="_______XL__ENTER_UNIT">#REF!</definedName>
    <definedName name="______SCH6" localSheetId="2">'[2]04REL'!#REF!</definedName>
    <definedName name="______SCH6" localSheetId="1">'[2]04REL'!#REF!</definedName>
    <definedName name="______SCH6">'[2]04REL'!#REF!</definedName>
    <definedName name="__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__XL__ENTER_UNIT" localSheetId="2">#REF!</definedName>
    <definedName name="______XL__ENTER_UNIT" localSheetId="1">#REF!</definedName>
    <definedName name="______XL__ENTER_UNIT">#REF!</definedName>
    <definedName name="_____SCH6" localSheetId="2">'[2]04REL'!#REF!</definedName>
    <definedName name="_____SCH6" localSheetId="1">'[2]04REL'!#REF!</definedName>
    <definedName name="_____SCH6">'[2]04REL'!#REF!</definedName>
    <definedName name="_____XL__ENTER_UNIT">#REF!</definedName>
    <definedName name="____SCH6" localSheetId="2">'[2]04REL'!#REF!</definedName>
    <definedName name="____SCH6" localSheetId="1">'[2]04REL'!#REF!</definedName>
    <definedName name="____SCH6">'[2]04REL'!#REF!</definedName>
    <definedName name="_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_XL__ENTER_UNIT" localSheetId="2">#REF!</definedName>
    <definedName name="____XL__ENTER_UNIT" localSheetId="1">#REF!</definedName>
    <definedName name="____XL__ENTER_UNIT">#REF!</definedName>
    <definedName name="___INDEX_SHEET___ASAP_Utilities" localSheetId="2">#REF!</definedName>
    <definedName name="___INDEX_SHEET___ASAP_Utilities" localSheetId="1">#REF!</definedName>
    <definedName name="___INDEX_SHEET___ASAP_Utilities">#REF!</definedName>
    <definedName name="___SCH6" localSheetId="2">'[2]04REL'!#REF!</definedName>
    <definedName name="___SCH6" localSheetId="1">'[2]04REL'!#REF!</definedName>
    <definedName name="___SCH6">'[2]04REL'!#REF!</definedName>
    <definedName name="_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_XL__ENTER_UNIT" localSheetId="2">#REF!</definedName>
    <definedName name="___XL__ENTER_UNIT" localSheetId="1">#REF!</definedName>
    <definedName name="___XL__ENTER_UNIT">#REF!</definedName>
    <definedName name="___xlfn.BAHTTEXT" hidden="1">#NAME?</definedName>
    <definedName name="__123Graph_A" localSheetId="2" hidden="1">[3]CE!#REF!</definedName>
    <definedName name="__123Graph_A" localSheetId="1" hidden="1">[3]CE!#REF!</definedName>
    <definedName name="__123Graph_A" hidden="1">[3]CE!#REF!</definedName>
    <definedName name="__123Graph_AGraph4" localSheetId="2" hidden="1">'[4]01.11.2004'!#REF!</definedName>
    <definedName name="__123Graph_AGraph4" localSheetId="1" hidden="1">'[4]01.11.2004'!#REF!</definedName>
    <definedName name="__123Graph_AGraph4" hidden="1">'[4]01.11.2004'!#REF!</definedName>
    <definedName name="__123Graph_ASTNPLF" localSheetId="2" hidden="1">[3]CE!#REF!</definedName>
    <definedName name="__123Graph_ASTNPLF" localSheetId="1" hidden="1">[3]CE!#REF!</definedName>
    <definedName name="__123Graph_ASTNPLF" hidden="1">[3]CE!#REF!</definedName>
    <definedName name="__123Graph_B" localSheetId="2" hidden="1">[3]CE!#REF!</definedName>
    <definedName name="__123Graph_B" localSheetId="1" hidden="1">[3]CE!#REF!</definedName>
    <definedName name="__123Graph_B" hidden="1">[3]CE!#REF!</definedName>
    <definedName name="__123Graph_BGraph4" localSheetId="2" hidden="1">'[4]01.11.2004'!#REF!</definedName>
    <definedName name="__123Graph_BGraph4" localSheetId="1" hidden="1">'[4]01.11.2004'!#REF!</definedName>
    <definedName name="__123Graph_BGraph4" hidden="1">'[4]01.11.2004'!#REF!</definedName>
    <definedName name="__123Graph_BSTNPLF" localSheetId="2" hidden="1">[3]CE!#REF!</definedName>
    <definedName name="__123Graph_BSTNPLF" localSheetId="1" hidden="1">[3]CE!#REF!</definedName>
    <definedName name="__123Graph_BSTNPLF" hidden="1">[3]CE!#REF!</definedName>
    <definedName name="__123Graph_C" localSheetId="2" hidden="1">[3]CE!#REF!</definedName>
    <definedName name="__123Graph_C" localSheetId="1" hidden="1">[3]CE!#REF!</definedName>
    <definedName name="__123Graph_C" hidden="1">[3]CE!#REF!</definedName>
    <definedName name="__123Graph_CGraph4" localSheetId="2" hidden="1">'[4]01.11.2004'!#REF!</definedName>
    <definedName name="__123Graph_CGraph4" localSheetId="1" hidden="1">'[4]01.11.2004'!#REF!</definedName>
    <definedName name="__123Graph_CGraph4" hidden="1">'[4]01.11.2004'!#REF!</definedName>
    <definedName name="__123Graph_CSTNPLF" localSheetId="2" hidden="1">[3]CE!#REF!</definedName>
    <definedName name="__123Graph_CSTNPLF" localSheetId="1" hidden="1">[3]CE!#REF!</definedName>
    <definedName name="__123Graph_CSTNPLF" hidden="1">[3]CE!#REF!</definedName>
    <definedName name="__123Graph_D" hidden="1">'[5]BALANCE SHEET'!$K$58:$K$67</definedName>
    <definedName name="__123Graph_E" hidden="1">'[5]BALANCE SHEET'!$L$58:$L$67</definedName>
    <definedName name="__123Graph_F" hidden="1">'[5]BALANCE SHEET'!$M$58:$M$67</definedName>
    <definedName name="__123Graph_X" localSheetId="2" hidden="1">[3]CE!#REF!</definedName>
    <definedName name="__123Graph_X" localSheetId="1" hidden="1">[3]CE!#REF!</definedName>
    <definedName name="__123Graph_X" hidden="1">[3]CE!#REF!</definedName>
    <definedName name="__123Graph_XSTNPLF" localSheetId="2" hidden="1">[3]CE!#REF!</definedName>
    <definedName name="__123Graph_XSTNPLF" localSheetId="1" hidden="1">[3]CE!#REF!</definedName>
    <definedName name="__123Graph_XSTNPLF" hidden="1">[3]CE!#REF!</definedName>
    <definedName name="__Cur3">'[6]x-rate'!$A$2:$B$10</definedName>
    <definedName name="__DOWN_10__GOTO" localSheetId="2">#REF!</definedName>
    <definedName name="__DOWN_10__GOTO" localSheetId="1">#REF!</definedName>
    <definedName name="__DOWN_10__GOTO">#REF!</definedName>
    <definedName name="__ES84__EW84_0." localSheetId="2">#REF!</definedName>
    <definedName name="__ES84__EW84_0." localSheetId="1">#REF!</definedName>
    <definedName name="__ES84__EW84_0.">#REF!</definedName>
    <definedName name="__GOTO_EP84__AV" localSheetId="2">#REF!</definedName>
    <definedName name="__GOTO_EP84__AV" localSheetId="1">#REF!</definedName>
    <definedName name="__GOTO_EP84__AV">#REF!</definedName>
    <definedName name="__SCH6" localSheetId="2">'[2]04REL'!#REF!</definedName>
    <definedName name="__SCH6" localSheetId="1">'[2]04REL'!#REF!</definedName>
    <definedName name="__SCH6">'[2]04REL'!#REF!</definedName>
    <definedName name="__SUM_CS57..CS6" localSheetId="2">#REF!</definedName>
    <definedName name="__SUM_CS57..CS6" localSheetId="1">#REF!</definedName>
    <definedName name="__SUM_CS57..CS6">#REF!</definedName>
    <definedName name="__SUM_CS65..CS7" localSheetId="2">#REF!</definedName>
    <definedName name="__SUM_CS65..CS7" localSheetId="1">#REF!</definedName>
    <definedName name="__SUM_CS65..CS7">#REF!</definedName>
    <definedName name="__SUM_FQ20..FQ2" localSheetId="2">#REF!</definedName>
    <definedName name="__SUM_FQ20..FQ2" localSheetId="1">#REF!</definedName>
    <definedName name="__SUM_FQ20..FQ2">#REF!</definedName>
    <definedName name="__SUM_FQ28..FQ3" localSheetId="2">#REF!</definedName>
    <definedName name="__SUM_FQ28..FQ3" localSheetId="1">#REF!</definedName>
    <definedName name="__SUM_FQ28..FQ3">#REF!</definedName>
    <definedName name="__VAL3">'[7]x-rate'!$A$2:$B$11</definedName>
    <definedName name="_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_XL__ENTER_UNIT" localSheetId="2">#REF!</definedName>
    <definedName name="__XL__ENTER_UNIT" localSheetId="1">#REF!</definedName>
    <definedName name="__XL__ENTER_UNIT">#REF!</definedName>
    <definedName name="__xlfn.BAHTTEXT" hidden="1">#NAME?</definedName>
    <definedName name="_1___123Graph_AI_II_PLF" localSheetId="2" hidden="1">[8]CE!#REF!</definedName>
    <definedName name="_1___123Graph_AI_II_PLF" localSheetId="1" hidden="1">[8]CE!#REF!</definedName>
    <definedName name="_1___123Graph_AI_II_PLF" hidden="1">[8]CE!#REF!</definedName>
    <definedName name="_12__123Graph_BI_II_PLF" localSheetId="2" hidden="1">#REF!</definedName>
    <definedName name="_12__123Graph_BI_II_PLF" localSheetId="1" hidden="1">#REF!</definedName>
    <definedName name="_12__123Graph_BI_II_PLF" hidden="1">#REF!</definedName>
    <definedName name="_123Graph_B" localSheetId="2" hidden="1">[3]CE!#REF!</definedName>
    <definedName name="_123Graph_B" localSheetId="1" hidden="1">[3]CE!#REF!</definedName>
    <definedName name="_123Graph_B" hidden="1">[3]CE!#REF!</definedName>
    <definedName name="_18__123Graph_CI_II_PLF" localSheetId="2" hidden="1">#REF!</definedName>
    <definedName name="_18__123Graph_CI_II_PLF" localSheetId="1" hidden="1">#REF!</definedName>
    <definedName name="_18__123Graph_CI_II_PLF" hidden="1">#REF!</definedName>
    <definedName name="_2___123Graph_BI_II_PLF" localSheetId="2" hidden="1">[8]CE!#REF!</definedName>
    <definedName name="_2___123Graph_BI_II_PLF" localSheetId="1" hidden="1">[8]CE!#REF!</definedName>
    <definedName name="_2___123Graph_BI_II_PLF" hidden="1">[8]CE!#REF!</definedName>
    <definedName name="_24__123Graph_XI_II_PLF" localSheetId="2" hidden="1">#REF!</definedName>
    <definedName name="_24__123Graph_XI_II_PLF" localSheetId="1" hidden="1">#REF!</definedName>
    <definedName name="_24__123Graph_XI_II_PLF" hidden="1">#REF!</definedName>
    <definedName name="_3___123Graph_CI_II_PLF" localSheetId="2" hidden="1">[8]CE!#REF!</definedName>
    <definedName name="_3___123Graph_CI_II_PLF" localSheetId="1" hidden="1">[8]CE!#REF!</definedName>
    <definedName name="_3___123Graph_CI_II_PLF" hidden="1">[8]CE!#REF!</definedName>
    <definedName name="_4___123Graph_XI_II_PLF" localSheetId="2" hidden="1">[8]CE!#REF!</definedName>
    <definedName name="_4___123Graph_XI_II_PLF" localSheetId="1" hidden="1">[8]CE!#REF!</definedName>
    <definedName name="_4___123Graph_XI_II_PLF" hidden="1">[8]CE!#REF!</definedName>
    <definedName name="_5" localSheetId="2">#REF!</definedName>
    <definedName name="_5" localSheetId="1">#REF!</definedName>
    <definedName name="_5">#REF!</definedName>
    <definedName name="_5__123Graph_AI_II_PLF" localSheetId="2" hidden="1">[9]CE!#REF!</definedName>
    <definedName name="_5__123Graph_AI_II_PLF" localSheetId="1" hidden="1">[9]CE!#REF!</definedName>
    <definedName name="_5__123Graph_AI_II_PLF" hidden="1">[9]CE!#REF!</definedName>
    <definedName name="_6" localSheetId="2">#REF!</definedName>
    <definedName name="_6" localSheetId="1">#REF!</definedName>
    <definedName name="_6">#REF!</definedName>
    <definedName name="_6__123Graph_AI_II_PLF" localSheetId="2" hidden="1">#REF!</definedName>
    <definedName name="_6__123Graph_AI_II_PLF" localSheetId="1" hidden="1">#REF!</definedName>
    <definedName name="_6__123Graph_AI_II_PLF" hidden="1">#REF!</definedName>
    <definedName name="_6__123Graph_BI_II_PLF" localSheetId="2" hidden="1">[9]CE!#REF!</definedName>
    <definedName name="_6__123Graph_BI_II_PLF" localSheetId="1" hidden="1">[9]CE!#REF!</definedName>
    <definedName name="_6__123Graph_BI_II_PLF" hidden="1">[9]CE!#REF!</definedName>
    <definedName name="_7__123Graph_CI_II_PLF" localSheetId="2" hidden="1">[9]CE!#REF!</definedName>
    <definedName name="_7__123Graph_CI_II_PLF" localSheetId="1" hidden="1">[9]CE!#REF!</definedName>
    <definedName name="_7__123Graph_CI_II_PLF" hidden="1">[9]CE!#REF!</definedName>
    <definedName name="_8__123Graph_XI_II_PLF" localSheetId="2" hidden="1">[9]CE!#REF!</definedName>
    <definedName name="_8__123Graph_XI_II_PLF" localSheetId="1" hidden="1">[9]CE!#REF!</definedName>
    <definedName name="_8__123Graph_XI_II_PLF" hidden="1">[9]CE!#REF!</definedName>
    <definedName name="_Cur3">'[6]x-rate'!$A$2:$B$10</definedName>
    <definedName name="_D___GOTO_GK112" localSheetId="2">#REF!</definedName>
    <definedName name="_D___GOTO_GK112" localSheetId="1">#REF!</definedName>
    <definedName name="_D___GOTO_GK112">#REF!</definedName>
    <definedName name="_D___GOTO_GK56_" localSheetId="2">#REF!</definedName>
    <definedName name="_D___GOTO_GK56_" localSheetId="1">#REF!</definedName>
    <definedName name="_D___GOTO_GK56_">#REF!</definedName>
    <definedName name="_D__D___L___GOT" localSheetId="2">#REF!</definedName>
    <definedName name="_D__D___L___GOT" localSheetId="1">#REF!</definedName>
    <definedName name="_D__D___L___GOT">#REF!</definedName>
    <definedName name="_D__D__D___D__D" localSheetId="2">#REF!</definedName>
    <definedName name="_D__D__D___D__D" localSheetId="1">#REF!</definedName>
    <definedName name="_D__D__D___D__D">#REF!</definedName>
    <definedName name="_D_19__U_19_" localSheetId="2">#REF!</definedName>
    <definedName name="_D_19__U_19_" localSheetId="1">#REF!</definedName>
    <definedName name="_D_19__U_19_">#REF!</definedName>
    <definedName name="_DOWN_9__RIGHT_" localSheetId="2">#REF!</definedName>
    <definedName name="_DOWN_9__RIGHT_" localSheetId="1">#REF!</definedName>
    <definedName name="_DOWN_9__RIGHT_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hidden="1">#REF!</definedName>
    <definedName name="_FROM__R__R__08" localSheetId="2">#REF!</definedName>
    <definedName name="_FROM__R__R__08" localSheetId="1">#REF!</definedName>
    <definedName name="_FROM__R__R__08">#REF!</definedName>
    <definedName name="_FROM__R__R__16" localSheetId="2">#REF!</definedName>
    <definedName name="_FROM__R__R__16" localSheetId="1">#REF!</definedName>
    <definedName name="_FROM__R__R__16">#REF!</definedName>
    <definedName name="_GENERATION__R_" localSheetId="2">#REF!</definedName>
    <definedName name="_GENERATION__R_" localSheetId="1">#REF!</definedName>
    <definedName name="_GENERATION__R_">#REF!</definedName>
    <definedName name="_GOTO_BT49__R__" localSheetId="2">#REF!</definedName>
    <definedName name="_GOTO_BT49__R__" localSheetId="1">#REF!</definedName>
    <definedName name="_GOTO_BT49__R__">#REF!</definedName>
    <definedName name="_GOTO_CF11__?__" localSheetId="2">#REF!</definedName>
    <definedName name="_GOTO_CF11__?__" localSheetId="1">#REF!</definedName>
    <definedName name="_GOTO_CF11__?__">#REF!</definedName>
    <definedName name="_GOTO_EO75__WEK" localSheetId="2">#REF!</definedName>
    <definedName name="_GOTO_EO75__WEK" localSheetId="1">#REF!</definedName>
    <definedName name="_GOTO_EO75__WEK">#REF!</definedName>
    <definedName name="_GOTO_EP82__PEA" localSheetId="2">#REF!</definedName>
    <definedName name="_GOTO_EP82__PEA" localSheetId="1">#REF!</definedName>
    <definedName name="_GOTO_EP82__PEA">#REF!</definedName>
    <definedName name="_GOTO_EP86__PER" localSheetId="2">#REF!</definedName>
    <definedName name="_GOTO_EP86__PER" localSheetId="1">#REF!</definedName>
    <definedName name="_GOTO_EP86__PER">#REF!</definedName>
    <definedName name="_GOTO_FO112__RV" localSheetId="2">#REF!</definedName>
    <definedName name="_GOTO_FO112__RV" localSheetId="1">#REF!</definedName>
    <definedName name="_GOTO_FO112__RV">#REF!</definedName>
    <definedName name="_GOTO_FO56__RV_" localSheetId="2">#REF!</definedName>
    <definedName name="_GOTO_FO56__RV_" localSheetId="1">#REF!</definedName>
    <definedName name="_GOTO_FO56__RV_">#REF!</definedName>
    <definedName name="_h">#REF!</definedName>
    <definedName name="_HOME__GOTO_M14" localSheetId="2">#REF!</definedName>
    <definedName name="_HOME__GOTO_M14" localSheetId="1">#REF!</definedName>
    <definedName name="_HOME__GOTO_M14">#REF!</definedName>
    <definedName name="_int06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int06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i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nt06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nt06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nt06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Order1" hidden="1">255</definedName>
    <definedName name="_Order2" hidden="1">0</definedName>
    <definedName name="_Parse_In" localSheetId="2" hidden="1">'[4]01.11.2004'!#REF!</definedName>
    <definedName name="_Parse_In" localSheetId="1" hidden="1">'[4]01.11.2004'!#REF!</definedName>
    <definedName name="_Parse_In" hidden="1">'[4]01.11.2004'!#REF!</definedName>
    <definedName name="_PCC1" localSheetId="2">#REF!</definedName>
    <definedName name="_PCC1" localSheetId="1">#REF!</definedName>
    <definedName name="_PCC1">#REF!</definedName>
    <definedName name="_PCC2" localSheetId="2">#REF!</definedName>
    <definedName name="_PCC2" localSheetId="1">#REF!</definedName>
    <definedName name="_PCC2">#REF!</definedName>
    <definedName name="_PKS1" localSheetId="2">#REF!</definedName>
    <definedName name="_PKS1" localSheetId="1">#REF!</definedName>
    <definedName name="_PKS1">#REF!</definedName>
    <definedName name="_PKS2" localSheetId="2">#REF!</definedName>
    <definedName name="_PKS2" localSheetId="1">#REF!</definedName>
    <definedName name="_PKS2">#REF!</definedName>
    <definedName name="_PKS3" localSheetId="2">#REF!</definedName>
    <definedName name="_PKS3" localSheetId="1">#REF!</definedName>
    <definedName name="_PKS3">#REF!</definedName>
    <definedName name="_PKS4" localSheetId="2">#REF!</definedName>
    <definedName name="_PKS4" localSheetId="1">#REF!</definedName>
    <definedName name="_PKS4">#REF!</definedName>
    <definedName name="_PLF__R__R___ES" localSheetId="2">#REF!</definedName>
    <definedName name="_PLF__R__R___ES" localSheetId="1">#REF!</definedName>
    <definedName name="_PLF__R__R___ES">#REF!</definedName>
    <definedName name="_rcd" hidden="1">[10]CE!#REF!</definedName>
    <definedName name="_Regression_Int" hidden="1">1</definedName>
    <definedName name="_RV_DOWN_6__LEF" localSheetId="2">#REF!</definedName>
    <definedName name="_RV_DOWN_6__LEF" localSheetId="1">#REF!</definedName>
    <definedName name="_RV_DOWN_6__LEF">#REF!</definedName>
    <definedName name="_SCH6" localSheetId="2">'[11]04REL'!#REF!</definedName>
    <definedName name="_SCH6" localSheetId="1">'[11]04REL'!#REF!</definedName>
    <definedName name="_SCH6">'[11]04REL'!#REF!</definedName>
    <definedName name="_Sort" localSheetId="2" hidden="1">#REF!</definedName>
    <definedName name="_Sort" localSheetId="1" hidden="1">#REF!</definedName>
    <definedName name="_Sort" hidden="1">#REF!</definedName>
    <definedName name="_SUM_DI14..DI21" localSheetId="2">#REF!</definedName>
    <definedName name="_SUM_DI14..DI21" localSheetId="1">#REF!</definedName>
    <definedName name="_SUM_DI14..DI21">#REF!</definedName>
    <definedName name="_SUM_DI22..DI29" localSheetId="2">#REF!</definedName>
    <definedName name="_SUM_DI22..DI29" localSheetId="1">#REF!</definedName>
    <definedName name="_SUM_DI22..DI29">#REF!</definedName>
    <definedName name="_Table1_Out" localSheetId="2" hidden="1">'[4]01.11.2004'!#REF!</definedName>
    <definedName name="_Table1_Out" localSheetId="1" hidden="1">'[4]01.11.2004'!#REF!</definedName>
    <definedName name="_Table1_Out" hidden="1">'[4]01.11.2004'!#REF!</definedName>
    <definedName name="_U__END__U__D__" localSheetId="2">#REF!</definedName>
    <definedName name="_U__END__U__D__" localSheetId="1">#REF!</definedName>
    <definedName name="_U__END__U__D__">#REF!</definedName>
    <definedName name="_U__U__END__U__" localSheetId="2">#REF!</definedName>
    <definedName name="_U__U__END__U__" localSheetId="1">#REF!</definedName>
    <definedName name="_U__U__END__U__">#REF!</definedName>
    <definedName name="_U__U__U__U__U_" localSheetId="2">#REF!</definedName>
    <definedName name="_U__U__U__U__U_" localSheetId="1">#REF!</definedName>
    <definedName name="_U__U__U__U__U_">#REF!</definedName>
    <definedName name="_VAL3">'[7]x-rate'!$A$2:$B$11</definedName>
    <definedName name="_WGPD_GOTO_CO10" localSheetId="2">#REF!</definedName>
    <definedName name="_WGPD_GOTO_CO10" localSheetId="1">#REF!</definedName>
    <definedName name="_WGPD_GOTO_CO10">#REF!</definedName>
    <definedName name="_wrn1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wrn1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wrn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_ZP1" localSheetId="2">#REF!</definedName>
    <definedName name="_ZP1" localSheetId="1">#REF!</definedName>
    <definedName name="_ZP1">#REF!</definedName>
    <definedName name="_ZP2" localSheetId="2">#REF!</definedName>
    <definedName name="_ZP2" localSheetId="1">#REF!</definedName>
    <definedName name="_ZP2">#REF!</definedName>
    <definedName name="_ZP3" localSheetId="2">#REF!</definedName>
    <definedName name="_ZP3" localSheetId="1">#REF!</definedName>
    <definedName name="_ZP3">#REF!</definedName>
    <definedName name="_ZP4" localSheetId="2">#REF!</definedName>
    <definedName name="_ZP4" localSheetId="1">#REF!</definedName>
    <definedName name="_ZP4">#REF!</definedName>
    <definedName name="A" localSheetId="2">#REF!</definedName>
    <definedName name="A" localSheetId="1">#REF!</definedName>
    <definedName name="A">#REF!</definedName>
    <definedName name="AC">[12]Details!$D$187</definedName>
    <definedName name="Access_Button" hidden="1">"PJTFINAL_F02F11_List"</definedName>
    <definedName name="AccessDatabase" hidden="1">"C:\jhp2\JHP\AES\PJTFINAL.mdb"</definedName>
    <definedName name="adfad">'[13]Instruction Sheet'!$E$35</definedName>
    <definedName name="ADL.63">[14]Addl.40!$A$38:$I$284</definedName>
    <definedName name="ADTL">[15]BS!$A$1</definedName>
    <definedName name="anand">[16]Sheet3!$D$7</definedName>
    <definedName name="anx">'[17]Clause 9'!$A$1</definedName>
    <definedName name="aps">'[18]a-4'!$E$38</definedName>
    <definedName name="arrintrst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rrintrst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rrintr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yncStepLS" hidden="1">0</definedName>
    <definedName name="AS2VersionLS" hidden="1">300</definedName>
    <definedName name="ASD" hidden="1">[19]CE!#REF!</definedName>
    <definedName name="ASDASD123" hidden="1">[19]CE!#REF!</definedName>
    <definedName name="asdf" localSheetId="2">'[20]04REL'!#REF!</definedName>
    <definedName name="asdf" localSheetId="1">'[20]04REL'!#REF!</definedName>
    <definedName name="asdf">'[20]04REL'!#REF!</definedName>
    <definedName name="ASSESSMENT_YEAR____1998___99">"tds"</definedName>
    <definedName name="asset">[21]Title!$C$10</definedName>
    <definedName name="asset1">[22]Sheet2!$A$2:$AH$1408</definedName>
    <definedName name="AsstYr">[23]Masters!$C$34</definedName>
    <definedName name="AuBhu0910">[24]Assumption_PwC!$D$7</definedName>
    <definedName name="AuBhu1011">[24]Assumption_PwC!$E$7</definedName>
    <definedName name="AuCha0910">[24]Assumption_PwC!$D$8</definedName>
    <definedName name="AV" localSheetId="2">#REF!</definedName>
    <definedName name="AV" localSheetId="1">#REF!</definedName>
    <definedName name="AV">#REF!</definedName>
    <definedName name="ay">'[17]Clause 9'!$A$4</definedName>
    <definedName name="B">#REF!</definedName>
    <definedName name="B5210MW">#REF!</definedName>
    <definedName name="bb">[25]Variables!$B$4</definedName>
    <definedName name="BEx1XOKSCH78XQ00HOGFX0N9SLC7" hidden="1">[26]Table!$I$10:$J$10</definedName>
    <definedName name="BEx3NTRMB84K05E46MCYRB8QQT83" hidden="1">[26]Table!$I$8:$J$8</definedName>
    <definedName name="BEx3OKL6MQZ2Z7V64B8XBNQ35ZWK" hidden="1">[26]Graph!$F$10:$G$10</definedName>
    <definedName name="BEx5F6V5LEI66Q6Y30F8WKLZFUSK" hidden="1">[26]Table!$F$11:$G$11</definedName>
    <definedName name="BEx7BVRRP386BTN6RK71NTH0RGJV" hidden="1">[26]Table!$F$9:$G$9</definedName>
    <definedName name="BEx7F8UO9IZN4BT6DVP7G692YK2M" hidden="1">[26]Table!$F$15:$AD$54</definedName>
    <definedName name="BEx95TH7X8DDKZ4IM9M8FNR4Z4BT" hidden="1">[26]Graph!$F$11:$G$11</definedName>
    <definedName name="BEx96H03FSI9F2VGN1Q7TPFWHHSV" hidden="1">[26]Table!$I$6:$J$6</definedName>
    <definedName name="BEx97F651DTPEIXNL9PU1DDPQJ3J" hidden="1">[26]Table!$J$2:$K$2</definedName>
    <definedName name="BExB7Y8L9DM8DN9P8OSBA1IJDZND" hidden="1">[26]Table!$F$10:$G$10</definedName>
    <definedName name="BExBAUZD05VYQHAZRRRU1U95MFC2" hidden="1">[26]Graph!$I$10:$J$10</definedName>
    <definedName name="BExCVRIIBOGYLXPN6CSPOE4UDMFA" hidden="1">[26]Graph!$I$8:$J$8</definedName>
    <definedName name="BExET7ZSDYQ0C5WX1FP1ZA4HZMZI" hidden="1">[26]Graph!$F$7:$G$7</definedName>
    <definedName name="BExGU8W4X1J4UP329AB4G708DE5V" hidden="1">[26]Graph!$I$6:$J$6</definedName>
    <definedName name="BExH0IKFD2XZ2IUBJMAUE9E64HPN" hidden="1">[26]Table!$I$11:$J$11</definedName>
    <definedName name="BExINXLVVQ29UXQYVRLYNF88CV1Q" hidden="1">[26]Graph!$I$9:$J$9</definedName>
    <definedName name="BExIOQJ15X871R5JB8TQK2Z5HAIE" hidden="1">[26]Table!$I$9:$J$9</definedName>
    <definedName name="BExMK8GNVLQNRGKY522KFHNRBWHH" hidden="1">[26]Graph!$F$9:$G$9</definedName>
    <definedName name="BExOKO34TA9XYUZZCXN78ABZR4X3" hidden="1">[26]Graph!$I$11:$J$11</definedName>
    <definedName name="BExQ7NUC0NYZM41F4MA8OXQZY3B3" hidden="1">[26]Table!$F$8:$G$8</definedName>
    <definedName name="BExTW06U9LH6ONWWJG2JT2IE7FHL" hidden="1">[26]Graph!$C$15:$D$24</definedName>
    <definedName name="BExU3RIAP478GJ8A7T5UZ359QZ07" hidden="1">[26]Graph!$F$6:$G$6</definedName>
    <definedName name="BExUD90JKWQMHVOZT5ZCEIHU9AOT" hidden="1">[26]Table!$F$6:$G$6</definedName>
    <definedName name="BExW1QV7KYMNIHVF5MC7H059DW4K" hidden="1">[26]Table!$C$15:$D$24</definedName>
    <definedName name="BExXSSA382M6V21QBI1MUU12UIRU" hidden="1">[26]Graph!$I$7:$J$7</definedName>
    <definedName name="BExXY0XT6GJE3MTRO04N33LOBYO1" hidden="1">[26]Table!$F$7:$G$7</definedName>
    <definedName name="BExY17FABGPJJ2J9XI5X53R8O7JR" hidden="1">[26]Graph!$F$8:$G$8</definedName>
    <definedName name="BExY17KKZ7QY5ESCFC2U053SPI6J" hidden="1">[26]Table!$E$1:$E$1</definedName>
    <definedName name="BExY51FNC1LPQCN87SH9EXI7ZTSQ" hidden="1">[26]Table!$G$2:$H$2</definedName>
    <definedName name="BG_Del" hidden="1">15</definedName>
    <definedName name="BG_Ins" hidden="1">4</definedName>
    <definedName name="BG_Mod" hidden="1">6</definedName>
    <definedName name="BhuResLife">[27]Assumptions!$B$35</definedName>
    <definedName name="Bhus45ResLife16">'[28]Inputs &amp; Assumptions'!$D$14</definedName>
    <definedName name="Bhusawal3BL17">'[29]Balance Life'!$N$45</definedName>
    <definedName name="BhusResLife16">'[28]Inputs &amp; Assumptions'!$B$3</definedName>
    <definedName name="BhusResLife17">'[28]Inputs &amp; Assumptions'!$G$16</definedName>
    <definedName name="BSDateSF">[23]Masters!$C$28</definedName>
    <definedName name="Bsl3Reslife18">[30]Sheet1!$O$45</definedName>
    <definedName name="C_Data_1" localSheetId="2">'[31]2000-01'!#REF!</definedName>
    <definedName name="C_Data_1" localSheetId="1">'[31]2000-01'!#REF!</definedName>
    <definedName name="C_Data_1">'[31]2000-01'!#REF!</definedName>
    <definedName name="C_Data_2" localSheetId="2">'[31]2000-01'!#REF!</definedName>
    <definedName name="C_Data_2" localSheetId="1">'[31]2000-01'!#REF!</definedName>
    <definedName name="C_Data_2">'[31]2000-01'!#REF!</definedName>
    <definedName name="CASH">'[32]Balance Sheet'!$J$62</definedName>
    <definedName name="ChanResLife16">'[28]Inputs &amp; Assumptions'!$B$4</definedName>
    <definedName name="ChaResLife">[27]Assumptions!$B$36</definedName>
    <definedName name="ChartingArea">'[33]PL6-Revenue Bridge'!$A$6:$A$21,'[33]PL6-Revenue Bridge'!$E$6:$K$21</definedName>
    <definedName name="checkarea">[34]Settings!$E$1:$E$65536</definedName>
    <definedName name="CM10_C_RIGHT___" localSheetId="2">#REF!</definedName>
    <definedName name="CM10_C_RIGHT___" localSheetId="1">#REF!</definedName>
    <definedName name="CM10_C_RIGHT___">#REF!</definedName>
    <definedName name="cmb_Per10080G.StateCode">'[35]80G'!$B$84:$B$119</definedName>
    <definedName name="CMH" localSheetId="2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H" localSheetId="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MH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co">'[17]Clause 9'!$A$2</definedName>
    <definedName name="CoAdd">[23]Masters!$C$4</definedName>
    <definedName name="CoName">[23]Masters!$C$3</definedName>
    <definedName name="conf_balamended" localSheetId="2" hidden="1">{#N/A,#N/A,FALSE,"PMTABB";#N/A,#N/A,FALSE,"PMTABB"}</definedName>
    <definedName name="conf_balamended" localSheetId="1" hidden="1">{#N/A,#N/A,FALSE,"PMTABB";#N/A,#N/A,FALSE,"PMTABB"}</definedName>
    <definedName name="conf_balamended" hidden="1">{#N/A,#N/A,FALSE,"PMTABB";#N/A,#N/A,FALSE,"PMTABB"}</definedName>
    <definedName name="CoStatus">[23]Masters!$C$7</definedName>
    <definedName name="curra">[36]Title!$G$11</definedName>
    <definedName name="CURRAPPLI">[34]Settings!$E$9</definedName>
    <definedName name="Currency">'[6]x-rate'!$A$2:$B$10</definedName>
    <definedName name="CV" localSheetId="2">#REF!</definedName>
    <definedName name="CV" localSheetId="1">#REF!</definedName>
    <definedName name="CV">#REF!</definedName>
    <definedName name="cwedkwqnb" localSheetId="2">#REF!</definedName>
    <definedName name="cwedkwqnb" localSheetId="1">#REF!</definedName>
    <definedName name="cwedkwqnb">#REF!</definedName>
    <definedName name="CY">[37]NP!$K$1</definedName>
    <definedName name="D" localSheetId="2">#REF!</definedName>
    <definedName name="D" localSheetId="1">#REF!</definedName>
    <definedName name="D">#REF!</definedName>
    <definedName name="_xlnm.Database" localSheetId="2">#REF!</definedName>
    <definedName name="_xlnm.Database" localSheetId="1">#REF!</definedName>
    <definedName name="_xlnm.Database">#REF!</definedName>
    <definedName name="Date">[15]BS!$C$1</definedName>
    <definedName name="dd">'[38]Main Bs'!$M$3</definedName>
    <definedName name="dds">#REF!</definedName>
    <definedName name="Debt_Pct">[39]Assumptions!$B$13</definedName>
    <definedName name="dec01SchV">[40]sep01!$A$1:$L$51</definedName>
    <definedName name="DEDUCTION">[41]deduction!$B$1:$I$87</definedName>
    <definedName name="Depreciation" localSheetId="2" hidden="1">{"'Detail Summary'!$A$1:$F$83"}</definedName>
    <definedName name="Depreciation" localSheetId="1" hidden="1">{"'Detail Summary'!$A$1:$F$83"}</definedName>
    <definedName name="Depreciation" hidden="1">{"'Detail Summary'!$A$1:$F$83"}</definedName>
    <definedName name="dfd">#REF!</definedName>
    <definedName name="DLYREVIEW" localSheetId="2">#REF!</definedName>
    <definedName name="DLYREVIEW" localSheetId="1">#REF!</definedName>
    <definedName name="DLYREVIEW">#REF!</definedName>
    <definedName name="dpc">'[42]dpc cost'!$D$1</definedName>
    <definedName name="ds" localSheetId="2">#REF!</definedName>
    <definedName name="ds" localSheetId="1">#REF!</definedName>
    <definedName name="ds">#REF!</definedName>
    <definedName name="dsf">#REF!</definedName>
    <definedName name="e" localSheetId="2" hidden="1">{"'Detail Summary'!$A$1:$F$83"}</definedName>
    <definedName name="e" localSheetId="1" hidden="1">{"'Detail Summary'!$A$1:$F$83"}</definedName>
    <definedName name="e" hidden="1">{"'Detail Summary'!$A$1:$F$83"}</definedName>
    <definedName name="E_315MVA_Addl_Page1" localSheetId="2">#REF!</definedName>
    <definedName name="E_315MVA_Addl_Page1" localSheetId="1">#REF!</definedName>
    <definedName name="E_315MVA_Addl_Page1">#REF!</definedName>
    <definedName name="E_315MVA_Addl_Page2" localSheetId="2">#REF!</definedName>
    <definedName name="E_315MVA_Addl_Page2" localSheetId="1">#REF!</definedName>
    <definedName name="E_315MVA_Addl_Page2">#REF!</definedName>
    <definedName name="Erai_level">[43]Level_qty!$B$8:$C$528</definedName>
    <definedName name="Esc_AGExp">[44]Assumptions!$B$4</definedName>
    <definedName name="Esc_Coal">[39]Assumptions!$B$6</definedName>
    <definedName name="Esc_DomGas">[39]Assumptions!$B$8</definedName>
    <definedName name="Esc_EmpExp">[39]Assumptions!$B$3</definedName>
    <definedName name="Esc_LNGas">[39]Assumptions!$B$9</definedName>
    <definedName name="Esc_Oil">[39]Assumptions!$B$7</definedName>
    <definedName name="Esc_OtherIncome">[39]Assumptions!$B$14</definedName>
    <definedName name="Esc_OtherVarCharge">[39]Assumptions!$B$10</definedName>
    <definedName name="Esc_RMExp">[44]Assumptions!$B$5</definedName>
    <definedName name="EscAGExp" localSheetId="2">#REF!</definedName>
    <definedName name="EscAGExp" localSheetId="1">#REF!</definedName>
    <definedName name="EscAGExp">#REF!</definedName>
    <definedName name="EscCoal" localSheetId="2">#REF!</definedName>
    <definedName name="EscCoal" localSheetId="1">#REF!</definedName>
    <definedName name="EscCoal">#REF!</definedName>
    <definedName name="EscDomGas" localSheetId="2">#REF!</definedName>
    <definedName name="EscDomGas" localSheetId="1">#REF!</definedName>
    <definedName name="EscDomGas">#REF!</definedName>
    <definedName name="EscEmpExp" localSheetId="2">#REF!</definedName>
    <definedName name="EscEmpExp" localSheetId="1">#REF!</definedName>
    <definedName name="EscEmpExp">#REF!</definedName>
    <definedName name="EscLNGas" localSheetId="2">#REF!</definedName>
    <definedName name="EscLNGas" localSheetId="1">#REF!</definedName>
    <definedName name="EscLNGas">#REF!</definedName>
    <definedName name="EscOil" localSheetId="2">#REF!</definedName>
    <definedName name="EscOil" localSheetId="1">#REF!</definedName>
    <definedName name="EscOil">#REF!</definedName>
    <definedName name="EscOM" localSheetId="2">#REF!</definedName>
    <definedName name="EscOM" localSheetId="1">#REF!</definedName>
    <definedName name="EscOM">#REF!</definedName>
    <definedName name="EscOM10" localSheetId="2">#REF!</definedName>
    <definedName name="EscOM10" localSheetId="1">#REF!</definedName>
    <definedName name="EscOM10">#REF!</definedName>
    <definedName name="EscOM11" localSheetId="2">#REF!</definedName>
    <definedName name="EscOM11" localSheetId="1">#REF!</definedName>
    <definedName name="EscOM11">#REF!</definedName>
    <definedName name="EscOM12" localSheetId="2">#REF!</definedName>
    <definedName name="EscOM12" localSheetId="1">#REF!</definedName>
    <definedName name="EscOM12">#REF!</definedName>
    <definedName name="EscOM13" localSheetId="2">#REF!</definedName>
    <definedName name="EscOM13" localSheetId="1">#REF!</definedName>
    <definedName name="EscOM13">#REF!</definedName>
    <definedName name="EscOMMYT" localSheetId="2">#REF!</definedName>
    <definedName name="EscOMMYT" localSheetId="1">#REF!</definedName>
    <definedName name="EscOMMYT">#REF!</definedName>
    <definedName name="EscOMMYTMERC" localSheetId="2">#REF!</definedName>
    <definedName name="EscOMMYTMERC" localSheetId="1">#REF!</definedName>
    <definedName name="EscOMMYTMERC">#REF!</definedName>
    <definedName name="EscOtherIncome" localSheetId="2">#REF!</definedName>
    <definedName name="EscOtherIncome" localSheetId="1">#REF!</definedName>
    <definedName name="EscOtherIncome">#REF!</definedName>
    <definedName name="EscOtherVarCharge" localSheetId="2">#REF!</definedName>
    <definedName name="EscOtherVarCharge" localSheetId="1">#REF!</definedName>
    <definedName name="EscOtherVarCharge">#REF!</definedName>
    <definedName name="EscRMExp" localSheetId="2">#REF!</definedName>
    <definedName name="EscRMExp" localSheetId="1">#REF!</definedName>
    <definedName name="EscRMExp">#REF!</definedName>
    <definedName name="EV__EVCOM_OPTIONS__" hidden="1">8</definedName>
    <definedName name="EV__EXPOPTIONS__" hidden="1">0</definedName>
    <definedName name="EV__LASTREFTIME__" hidden="1">"(GMT+05:30)5/14/2016 12:27:02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xc" localSheetId="2" hidden="1">{"'Sheet1'!$A$4386:$N$4591"}</definedName>
    <definedName name="exc" localSheetId="1" hidden="1">{"'Sheet1'!$A$4386:$N$4591"}</definedName>
    <definedName name="exc" hidden="1">{"'Sheet1'!$A$4386:$N$4591"}</definedName>
    <definedName name="f">'[45]Inputs &amp; Assumptions'!$D$14</definedName>
    <definedName name="FAX" localSheetId="2">#REF!</definedName>
    <definedName name="FAX" localSheetId="1">#REF!</definedName>
    <definedName name="FAX">#REF!</definedName>
    <definedName name="fdfd">'[46]Balance Life'!$N$52</definedName>
    <definedName name="ff">#REF!</definedName>
    <definedName name="FinCharge">[39]Assumptions!$B$25</definedName>
    <definedName name="FIXEDASSETS">[47]Cons!$B$2:$L$33</definedName>
    <definedName name="FPY">[37]NP!$L$2</definedName>
    <definedName name="fsffg">#REF!</definedName>
    <definedName name="Fuel_Exp_CY" localSheetId="2">#REF!</definedName>
    <definedName name="Fuel_Exp_CY" localSheetId="1">#REF!</definedName>
    <definedName name="Fuel_Exp_CY">#REF!</definedName>
    <definedName name="Fuel_Exp_EY" localSheetId="2">#REF!</definedName>
    <definedName name="Fuel_Exp_EY" localSheetId="1">#REF!</definedName>
    <definedName name="Fuel_Exp_EY">#REF!</definedName>
    <definedName name="Fuel_Exp_PY" localSheetId="2">#REF!</definedName>
    <definedName name="Fuel_Exp_PY" localSheetId="1">#REF!</definedName>
    <definedName name="Fuel_Exp_PY">#REF!</definedName>
    <definedName name="Function">[48]Instruction!$C$14</definedName>
    <definedName name="FY">[37]NP!$K$2</definedName>
    <definedName name="gdfgg">#REF!</definedName>
    <definedName name="geg" localSheetId="2">#REF!</definedName>
    <definedName name="geg" localSheetId="1">#REF!</definedName>
    <definedName name="geg">#REF!</definedName>
    <definedName name="gk0901int" localSheetId="2" hidden="1">{#N/A,#N/A,FALSE,"PMTABB";#N/A,#N/A,FALSE,"PMTABB"}</definedName>
    <definedName name="gk0901int" localSheetId="1" hidden="1">{#N/A,#N/A,FALSE,"PMTABB";#N/A,#N/A,FALSE,"PMTABB"}</definedName>
    <definedName name="gk0901int" hidden="1">{#N/A,#N/A,FALSE,"PMTABB";#N/A,#N/A,FALSE,"PMTABB"}</definedName>
    <definedName name="GR" localSheetId="2">#REF!</definedName>
    <definedName name="GR" localSheetId="1">#REF!</definedName>
    <definedName name="GR">#REF!</definedName>
    <definedName name="hghg">#REF!</definedName>
    <definedName name="hh" localSheetId="2" hidden="1">{"'Detail Summary'!$A$1:$F$83"}</definedName>
    <definedName name="hh" localSheetId="1" hidden="1">{"'Detail Summary'!$A$1:$F$83"}</definedName>
    <definedName name="hh" hidden="1">{"'Detail Summary'!$A$1:$F$83"}</definedName>
    <definedName name="HTML_CodePage" hidden="1">1252</definedName>
    <definedName name="HTML_Control" localSheetId="2" hidden="1">{"'Sheet1'!$A$4386:$N$4591"}</definedName>
    <definedName name="HTML_Control" localSheetId="1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HydroResLife">[27]Assumptions!$B$44</definedName>
    <definedName name="HydroResLife16">'[28]Inputs &amp; Assumptions'!$D$12</definedName>
    <definedName name="ICRP">'[49]16.IC-RP list'!$C$6:$C$524</definedName>
    <definedName name="icrplist">'[50]IC-RP list'!$C$4:$C$500</definedName>
    <definedName name="Inflationfactor">'[28]Inputs &amp; Assumptions'!$P$47</definedName>
    <definedName name="Insurance_money_received">SUM('[51]Interest 30-11-01 not PA 7%'!$E$151:$E$152)</definedName>
    <definedName name="interest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Interest_rate_for_working_capital___FY14">[27]Assumptions!$B$1</definedName>
    <definedName name="Interest_rate_for_working_capital___FY15">[27]Assumptions!$B$2</definedName>
    <definedName name="Interest_rate_for_working_capital___FY16">[27]Assumptions!$B$2</definedName>
    <definedName name="Interest_rate_for_working_capital___FY17">[27]Assumptions!$B$25</definedName>
    <definedName name="Interest_rate_for_working_capital___FY18">[27]Assumptions!$B$26</definedName>
    <definedName name="Interest_rate_for_working_capital___FY19">[27]Assumptions!$B$27</definedName>
    <definedName name="Interest_rate_for_working_capital___FY20">[27]Assumptions!$B$28</definedName>
    <definedName name="InterestrateforworkingcapitalFY15" localSheetId="2">#REF!</definedName>
    <definedName name="InterestrateforworkingcapitalFY15" localSheetId="1">#REF!</definedName>
    <definedName name="InterestrateforworkingcapitalFY15">#REF!</definedName>
    <definedName name="IntRate_11">[39]Assumptions!$B$11</definedName>
    <definedName name="IntRate_12">[39]Assumptions!$B$12</definedName>
    <definedName name="IntRate_WC">[24]Assumptions!$B$16</definedName>
    <definedName name="IntRate_WC10">[39]Assumptions!$B$16</definedName>
    <definedName name="IntRate_WC11">[39]Assumptions!$B$17</definedName>
    <definedName name="IntRate_WC12">[39]Assumptions!$B$18</definedName>
    <definedName name="IntRate12" localSheetId="2">#REF!</definedName>
    <definedName name="IntRate12" localSheetId="1">#REF!</definedName>
    <definedName name="IntRate12">#REF!</definedName>
    <definedName name="IntRate13" localSheetId="2">#REF!</definedName>
    <definedName name="IntRate13" localSheetId="1">#REF!</definedName>
    <definedName name="IntRate13">#REF!</definedName>
    <definedName name="IntRate14" localSheetId="2">#REF!</definedName>
    <definedName name="IntRate14" localSheetId="1">#REF!</definedName>
    <definedName name="IntRate14">#REF!</definedName>
    <definedName name="IntRate15" localSheetId="2">#REF!</definedName>
    <definedName name="IntRate15" localSheetId="1">#REF!</definedName>
    <definedName name="IntRate15">#REF!</definedName>
    <definedName name="IntRateWC11">[52]Assumptions!$B$3</definedName>
    <definedName name="IntRateWC12" localSheetId="2">#REF!</definedName>
    <definedName name="IntRateWC12" localSheetId="1">#REF!</definedName>
    <definedName name="IntRateWC12">#REF!</definedName>
    <definedName name="IntRateWC13" localSheetId="2">#REF!</definedName>
    <definedName name="IntRateWC13" localSheetId="1">#REF!</definedName>
    <definedName name="IntRateWC13">#REF!</definedName>
    <definedName name="IntRateWC14" localSheetId="2">#REF!</definedName>
    <definedName name="IntRateWC14" localSheetId="1">#REF!</definedName>
    <definedName name="IntRateWC14">#REF!</definedName>
    <definedName name="IntRateWC15" localSheetId="2">#REF!</definedName>
    <definedName name="IntRateWC15" localSheetId="1">#REF!</definedName>
    <definedName name="IntRateWC15">#REF!</definedName>
    <definedName name="IntRateWC17" localSheetId="2">#REF!</definedName>
    <definedName name="IntRateWC17" localSheetId="1">#REF!</definedName>
    <definedName name="IntRateWC17">#REF!</definedName>
    <definedName name="IntRateWC18" localSheetId="2">#REF!</definedName>
    <definedName name="IntRateWC18" localSheetId="1">#REF!</definedName>
    <definedName name="IntRateWC18">#REF!</definedName>
    <definedName name="IntRateWC19" localSheetId="2">#REF!</definedName>
    <definedName name="IntRateWC19" localSheetId="1">#REF!</definedName>
    <definedName name="IntRateWC19">#REF!</definedName>
    <definedName name="IntRateWC20" localSheetId="2">#REF!</definedName>
    <definedName name="IntRateWC20" localSheetId="1">#REF!</definedName>
    <definedName name="IntRateWC20">#REF!</definedName>
    <definedName name="Intt_Charge_cY" localSheetId="2">#REF!,#REF!</definedName>
    <definedName name="Intt_Charge_cY" localSheetId="1">#REF!,#REF!</definedName>
    <definedName name="Intt_Charge_cY">#REF!,#REF!</definedName>
    <definedName name="Intt_Charge_cy_1">'[53]A 3.7'!$H$35,'[53]A 3.7'!$H$44</definedName>
    <definedName name="Intt_Charge_eY" localSheetId="2">#REF!,#REF!</definedName>
    <definedName name="Intt_Charge_eY" localSheetId="1">#REF!,#REF!</definedName>
    <definedName name="Intt_Charge_eY">#REF!,#REF!</definedName>
    <definedName name="Intt_Charge_ey_1">'[53]A 3.7'!$I$35,'[53]A 3.7'!$I$44</definedName>
    <definedName name="Intt_Charge_PY" localSheetId="2">#REF!,#REF!</definedName>
    <definedName name="Intt_Charge_PY" localSheetId="1">#REF!,#REF!</definedName>
    <definedName name="Intt_Charge_PY">#REF!,#REF!</definedName>
    <definedName name="Intt_Charge_py_1">'[53]A 3.7'!$G$35,'[53]A 3.7'!$G$44</definedName>
    <definedName name="INVEST">#N/A</definedName>
    <definedName name="iowc16">'[28]Inputs &amp; Assumptions'!$M$40</definedName>
    <definedName name="iowc17onwards">'[28]Inputs &amp; Assumptions'!$M$41</definedName>
    <definedName name="Iowc18">'[28]Inputs &amp; Assumptions'!$M$42</definedName>
    <definedName name="Iowc19onwards">'[28]Inputs &amp; Assumptions'!$M$43</definedName>
    <definedName name="IsCircular" localSheetId="2">#REF!</definedName>
    <definedName name="IsCircular" localSheetId="1">#REF!</definedName>
    <definedName name="IsCircular">#REF!</definedName>
    <definedName name="ITEM_NO">"stock"</definedName>
    <definedName name="K2000_">#N/A</definedName>
    <definedName name="Kha5ResLife">[27]Assumptions!$B$45</definedName>
    <definedName name="Khap5ResLife16">'[28]Inputs &amp; Assumptions'!$D$13</definedName>
    <definedName name="khaperkheda" localSheetId="2">#REF!</definedName>
    <definedName name="khaperkheda" localSheetId="1">#REF!</definedName>
    <definedName name="khaperkheda">#REF!</definedName>
    <definedName name="KhapResLife16">'[28]Inputs &amp; Assumptions'!$D$7</definedName>
    <definedName name="KhaResLife">[27]Assumptions!$B$39</definedName>
    <definedName name="KoraResLife16">'[28]Inputs &amp; Assumptions'!$D$8</definedName>
    <definedName name="KoraResLife17">'[28]Inputs &amp; Assumptions'!$G$17</definedName>
    <definedName name="KorResLife">[27]Assumptions!$B$40</definedName>
    <definedName name="L_Adjust">[54]Links!$H$1:$H$65536</definedName>
    <definedName name="L_AJE_Tot">[54]Links!$G$1:$G$65536</definedName>
    <definedName name="L_CY_Beg">[54]Links!$F$1:$F$65536</definedName>
    <definedName name="L_CY_End">[54]Links!$J$1:$J$65536</definedName>
    <definedName name="L_PY_End">[54]Links!$K$1:$K$65536</definedName>
    <definedName name="L_RJE_Tot">[54]Links!$I$1:$I$65536</definedName>
    <definedName name="LAC">'[55]Trial Balance - MARCH 2006'!$I$2</definedName>
    <definedName name="Last_Row">#N/A</definedName>
    <definedName name="Lease_Rent_Received">"income"</definedName>
    <definedName name="List_1">'[56]Long-Term Borrowings'!$K$2:$K$3</definedName>
    <definedName name="LTR_M_NEW" localSheetId="2">#REF!</definedName>
    <definedName name="LTR_M_NEW" localSheetId="1">#REF!</definedName>
    <definedName name="LTR_M_NEW">#REF!</definedName>
    <definedName name="LTR_MOR" localSheetId="2">#REF!</definedName>
    <definedName name="LTR_MOR" localSheetId="1">#REF!</definedName>
    <definedName name="LTR_MOR">#REF!</definedName>
    <definedName name="m">'[57]3.Grouping - Profit &amp; Loss(mio)'!$C$1</definedName>
    <definedName name="mc">'[58]Clause 9'!$A$4</definedName>
    <definedName name="MethodAcc">[23]Masters!$C$46</definedName>
    <definedName name="MHM">[12]Details!$D$156</definedName>
    <definedName name="MONTH" localSheetId="2">#REF!</definedName>
    <definedName name="MONTH" localSheetId="1">#REF!</definedName>
    <definedName name="MONTH">#REF!</definedName>
    <definedName name="MStVal">[23]Masters!$C$47</definedName>
    <definedName name="name">[59]Params!$B$1</definedName>
    <definedName name="NashResLife16">'[28]Inputs &amp; Assumptions'!$D$9</definedName>
    <definedName name="NasResLife">[27]Assumptions!$B$41</definedName>
    <definedName name="NatureBusiness">[23]Masters!$C$45</definedName>
    <definedName name="nbdvqn" localSheetId="2">#REF!</definedName>
    <definedName name="nbdvqn" localSheetId="1">#REF!</definedName>
    <definedName name="nbdvqn">#REF!</definedName>
    <definedName name="NBhusResLife">[27]Assumptions!$B$46</definedName>
    <definedName name="new" localSheetId="2" hidden="1">[60]CE!#REF!</definedName>
    <definedName name="new" localSheetId="1" hidden="1">[60]CE!#REF!</definedName>
    <definedName name="new" hidden="1">[60]CE!#REF!</definedName>
    <definedName name="NParliResLife">[27]Assumptions!$B$38</definedName>
    <definedName name="Number_of_Payments">#N/A</definedName>
    <definedName name="O" localSheetId="2">#REF!</definedName>
    <definedName name="O" localSheetId="1">#REF!</definedName>
    <definedName name="O">#REF!</definedName>
    <definedName name="officeq">[41]addition!$A$1:$G$220</definedName>
    <definedName name="Oil_page" localSheetId="2">#REF!</definedName>
    <definedName name="Oil_page" localSheetId="1">#REF!</definedName>
    <definedName name="Oil_page">#REF!</definedName>
    <definedName name="oxybel_interest">SUM('[18]a-4'!$E$99:$E$102)</definedName>
    <definedName name="p" localSheetId="2">#REF!</definedName>
    <definedName name="p" localSheetId="1">#REF!</definedName>
    <definedName name="p">#REF!</definedName>
    <definedName name="pacf">'[18]a-4'!$E$77</definedName>
    <definedName name="PAGE1" localSheetId="2">#REF!</definedName>
    <definedName name="PAGE1" localSheetId="1">#REF!</definedName>
    <definedName name="PAGE1">#REF!</definedName>
    <definedName name="page10" localSheetId="2">#REF!</definedName>
    <definedName name="page10" localSheetId="1">#REF!</definedName>
    <definedName name="page10">#REF!</definedName>
    <definedName name="PAGE10_6" localSheetId="2">#REF!</definedName>
    <definedName name="PAGE10_6" localSheetId="1">#REF!</definedName>
    <definedName name="PAGE10_6">#REF!</definedName>
    <definedName name="PAGE11" localSheetId="2">#REF!</definedName>
    <definedName name="PAGE11" localSheetId="1">#REF!</definedName>
    <definedName name="PAGE11">#REF!</definedName>
    <definedName name="PAGE11_6" localSheetId="2">#REF!</definedName>
    <definedName name="PAGE11_6" localSheetId="1">#REF!</definedName>
    <definedName name="PAGE11_6">#REF!</definedName>
    <definedName name="PAGE12" localSheetId="2">#REF!</definedName>
    <definedName name="PAGE12" localSheetId="1">#REF!</definedName>
    <definedName name="PAGE12">#REF!</definedName>
    <definedName name="PAGE12_6" localSheetId="2">#REF!</definedName>
    <definedName name="PAGE12_6" localSheetId="1">#REF!</definedName>
    <definedName name="PAGE12_6">#REF!</definedName>
    <definedName name="PAGE13" localSheetId="2">#REF!</definedName>
    <definedName name="PAGE13" localSheetId="1">#REF!</definedName>
    <definedName name="PAGE13">#REF!</definedName>
    <definedName name="PAGE14" localSheetId="2">#REF!</definedName>
    <definedName name="PAGE14" localSheetId="1">#REF!</definedName>
    <definedName name="PAGE14">#REF!</definedName>
    <definedName name="PAGE15" localSheetId="2">#REF!</definedName>
    <definedName name="PAGE15" localSheetId="1">#REF!</definedName>
    <definedName name="PAGE15">#REF!</definedName>
    <definedName name="PAGE16" localSheetId="2">#REF!</definedName>
    <definedName name="PAGE16" localSheetId="1">#REF!</definedName>
    <definedName name="PAGE16">#REF!</definedName>
    <definedName name="PAGE17" localSheetId="2">#REF!</definedName>
    <definedName name="PAGE17" localSheetId="1">#REF!</definedName>
    <definedName name="PAGE17">#REF!</definedName>
    <definedName name="PAGE18" localSheetId="2">#REF!</definedName>
    <definedName name="PAGE18" localSheetId="1">#REF!</definedName>
    <definedName name="PAGE18">#REF!</definedName>
    <definedName name="PAGE19" localSheetId="2">#REF!</definedName>
    <definedName name="PAGE19" localSheetId="1">#REF!</definedName>
    <definedName name="PAGE19">#REF!</definedName>
    <definedName name="PAGE2" localSheetId="2">#REF!</definedName>
    <definedName name="PAGE2" localSheetId="1">#REF!</definedName>
    <definedName name="PAGE2">#REF!</definedName>
    <definedName name="PAGE2_6" localSheetId="2">#REF!</definedName>
    <definedName name="PAGE2_6" localSheetId="1">#REF!</definedName>
    <definedName name="PAGE2_6">#REF!</definedName>
    <definedName name="PAGE20" localSheetId="2">#REF!</definedName>
    <definedName name="PAGE20" localSheetId="1">#REF!</definedName>
    <definedName name="PAGE20">#REF!</definedName>
    <definedName name="PAGE21" localSheetId="2">#REF!</definedName>
    <definedName name="PAGE21" localSheetId="1">#REF!</definedName>
    <definedName name="PAGE21">#REF!</definedName>
    <definedName name="PAGE210" localSheetId="2">#REF!</definedName>
    <definedName name="PAGE210" localSheetId="1">#REF!</definedName>
    <definedName name="PAGE210">#REF!</definedName>
    <definedName name="PAGE22" localSheetId="2">#REF!</definedName>
    <definedName name="PAGE22" localSheetId="1">#REF!</definedName>
    <definedName name="PAGE22">#REF!</definedName>
    <definedName name="PAGE23" localSheetId="2">#REF!</definedName>
    <definedName name="PAGE23" localSheetId="1">#REF!</definedName>
    <definedName name="PAGE23">#REF!</definedName>
    <definedName name="PAGE24" localSheetId="2">#REF!</definedName>
    <definedName name="PAGE24" localSheetId="1">#REF!</definedName>
    <definedName name="PAGE24">#REF!</definedName>
    <definedName name="PAGE25" localSheetId="2">#REF!</definedName>
    <definedName name="PAGE25" localSheetId="1">#REF!</definedName>
    <definedName name="PAGE25">#REF!</definedName>
    <definedName name="PAGE26" localSheetId="2">#REF!</definedName>
    <definedName name="PAGE26" localSheetId="1">#REF!</definedName>
    <definedName name="PAGE26">#REF!</definedName>
    <definedName name="PAGE27" localSheetId="2">#REF!</definedName>
    <definedName name="PAGE27" localSheetId="1">#REF!</definedName>
    <definedName name="PAGE27">#REF!</definedName>
    <definedName name="PAGE28" localSheetId="2">#REF!</definedName>
    <definedName name="PAGE28" localSheetId="1">#REF!</definedName>
    <definedName name="PAGE28">#REF!</definedName>
    <definedName name="PAGE29" localSheetId="2">#REF!</definedName>
    <definedName name="PAGE29" localSheetId="1">#REF!</definedName>
    <definedName name="PAGE29">#REF!</definedName>
    <definedName name="PAGE3" localSheetId="2">#REF!</definedName>
    <definedName name="PAGE3" localSheetId="1">#REF!</definedName>
    <definedName name="PAGE3">#REF!</definedName>
    <definedName name="PAGE3_6" localSheetId="2">#REF!</definedName>
    <definedName name="PAGE3_6" localSheetId="1">#REF!</definedName>
    <definedName name="PAGE3_6">#REF!</definedName>
    <definedName name="PAGE30" localSheetId="2">#REF!</definedName>
    <definedName name="PAGE30" localSheetId="1">#REF!</definedName>
    <definedName name="PAGE30">#REF!</definedName>
    <definedName name="PAGE31" localSheetId="2">#REF!</definedName>
    <definedName name="PAGE31" localSheetId="1">#REF!</definedName>
    <definedName name="PAGE31">#REF!</definedName>
    <definedName name="page34" localSheetId="2">#REF!</definedName>
    <definedName name="page34" localSheetId="1">#REF!</definedName>
    <definedName name="page34">#REF!</definedName>
    <definedName name="Page35" localSheetId="2">#REF!</definedName>
    <definedName name="Page35" localSheetId="1">#REF!</definedName>
    <definedName name="Page35">#REF!</definedName>
    <definedName name="PAGE4" localSheetId="2">#REF!</definedName>
    <definedName name="PAGE4" localSheetId="1">#REF!</definedName>
    <definedName name="PAGE4">#REF!</definedName>
    <definedName name="PAGE4_6" localSheetId="2">#REF!</definedName>
    <definedName name="PAGE4_6" localSheetId="1">#REF!</definedName>
    <definedName name="PAGE4_6">#REF!</definedName>
    <definedName name="PAGE5" localSheetId="2">#REF!</definedName>
    <definedName name="PAGE5" localSheetId="1">#REF!</definedName>
    <definedName name="PAGE5">#REF!</definedName>
    <definedName name="PAGE5_6" localSheetId="2">#REF!</definedName>
    <definedName name="PAGE5_6" localSheetId="1">#REF!</definedName>
    <definedName name="PAGE5_6">#REF!</definedName>
    <definedName name="page50" localSheetId="2">#REF!</definedName>
    <definedName name="page50" localSheetId="1">#REF!</definedName>
    <definedName name="page50">#REF!</definedName>
    <definedName name="page51" localSheetId="2">#REF!</definedName>
    <definedName name="page51" localSheetId="1">#REF!</definedName>
    <definedName name="page51">#REF!</definedName>
    <definedName name="page52" localSheetId="2">#REF!</definedName>
    <definedName name="page52" localSheetId="1">#REF!</definedName>
    <definedName name="page52">#REF!</definedName>
    <definedName name="PAGE6" localSheetId="2">#REF!</definedName>
    <definedName name="PAGE6" localSheetId="1">#REF!</definedName>
    <definedName name="PAGE6">#REF!</definedName>
    <definedName name="PAGE6_6" localSheetId="2">#REF!</definedName>
    <definedName name="PAGE6_6" localSheetId="1">#REF!</definedName>
    <definedName name="PAGE6_6">#REF!</definedName>
    <definedName name="PAGE7" localSheetId="2">#REF!</definedName>
    <definedName name="PAGE7" localSheetId="1">#REF!</definedName>
    <definedName name="PAGE7">#REF!</definedName>
    <definedName name="PAGE7_6" localSheetId="2">#REF!</definedName>
    <definedName name="PAGE7_6" localSheetId="1">#REF!</definedName>
    <definedName name="PAGE7_6">#REF!</definedName>
    <definedName name="PAGE8" localSheetId="2">#REF!</definedName>
    <definedName name="PAGE8" localSheetId="1">#REF!</definedName>
    <definedName name="PAGE8">#REF!</definedName>
    <definedName name="PAGE8_6U1A" localSheetId="2">#REF!</definedName>
    <definedName name="PAGE8_6U1A" localSheetId="1">#REF!</definedName>
    <definedName name="PAGE8_6U1A">#REF!</definedName>
    <definedName name="PAGE8_6U1B" localSheetId="2">#REF!</definedName>
    <definedName name="PAGE8_6U1B" localSheetId="1">#REF!</definedName>
    <definedName name="PAGE8_6U1B">#REF!</definedName>
    <definedName name="PAGE8_6U2A" localSheetId="2">#REF!</definedName>
    <definedName name="PAGE8_6U2A" localSheetId="1">#REF!</definedName>
    <definedName name="PAGE8_6U2A">#REF!</definedName>
    <definedName name="PAGE8_6U2B" localSheetId="2">#REF!</definedName>
    <definedName name="PAGE8_6U2B" localSheetId="1">#REF!</definedName>
    <definedName name="PAGE8_6U2B">#REF!</definedName>
    <definedName name="PAGE8_6U3A" localSheetId="2">#REF!</definedName>
    <definedName name="PAGE8_6U3A" localSheetId="1">#REF!</definedName>
    <definedName name="PAGE8_6U3A">#REF!</definedName>
    <definedName name="PAGE8_6U3B" localSheetId="2">#REF!</definedName>
    <definedName name="PAGE8_6U3B" localSheetId="1">#REF!</definedName>
    <definedName name="PAGE8_6U3B">#REF!</definedName>
    <definedName name="PAGE9" localSheetId="2">#REF!</definedName>
    <definedName name="PAGE9" localSheetId="1">#REF!</definedName>
    <definedName name="PAGE9">#REF!</definedName>
    <definedName name="PAGE9_6" localSheetId="2">#REF!</definedName>
    <definedName name="PAGE9_6" localSheetId="1">#REF!</definedName>
    <definedName name="PAGE9_6">#REF!</definedName>
    <definedName name="paidadams">SUM('[61]pa-mtly'!$O$8:$S$8)</definedName>
    <definedName name="paidchemineer">SUM('[61]pa-mtly'!$O$17:$S$17)</definedName>
    <definedName name="paidcopes">SUM('[61]pa-mtly'!$O$18:$S$18)</definedName>
    <definedName name="paiddba">SUM('[61]pa-mtly'!$O$22:$S$22)</definedName>
    <definedName name="paiddelavan">SUM('[61]pa-mtly'!$O$20:$S$20)</definedName>
    <definedName name="paiddkm51">SUM('[61]pa-mtly'!$O$24:$S$24)</definedName>
    <definedName name="paiddkm52">SUM('[61]pa-mtly'!$O$25:$S$25)</definedName>
    <definedName name="paidemba">SUM('[61]pa-mtly'!$O$30:$S$30)</definedName>
    <definedName name="paidenviro">SUM('[61]pa-mtly'!$O$31:$S$31)</definedName>
    <definedName name="paidflowserve">SUM('[61]pa-mtly'!$O$36:$S$36)</definedName>
    <definedName name="paidfmc">SUM('[61]pa-mtly'!$O$37:$S$37)</definedName>
    <definedName name="paidgeveke149">SUM('[61]pa-mtly'!$O$40:$S$40)</definedName>
    <definedName name="paidgeveke80">SUM('[61]pa-mtly'!$O$39:$S$39)</definedName>
    <definedName name="paidgeveke81">SUM('[61]pa-mtly'!$O$41:$S$41)</definedName>
    <definedName name="paidghhb">SUM('[61]pa-mtly'!$O$42:$S$42)</definedName>
    <definedName name="paidgutor110">SUM('[61]pa-mtly'!$O$46:$S$46)</definedName>
    <definedName name="paidgutor96">SUM('[61]pa-mtly'!$O$45:$S$45)</definedName>
    <definedName name="paidhamw">SUM('[61]pa-mtly'!$O$47:$S$47)</definedName>
    <definedName name="paidheurtey">SUM('[61]pa-mtly'!$O$47:$S$47)</definedName>
    <definedName name="paidhmd">SUM('[61]pa-mtly'!$O$50:$S$50)</definedName>
    <definedName name="paidhydro">SUM('[61]pa-mtly'!$O$54:$S$54)</definedName>
    <definedName name="paidkerp">SUM('[61]pa-mtly'!$O$61:$S$61)</definedName>
    <definedName name="paidkiekens">SUM('[61]pa-mtly'!$O$62:$S$62)</definedName>
    <definedName name="paidklinger">SUM('[61]pa-mtly'!$O$63:$S$63)</definedName>
    <definedName name="paidkoch">SUM('[61]pa-mtly'!$O$64:$S$64)</definedName>
    <definedName name="paidkuervers">SUM('[61]pa-mtly'!$O$72:$S$72)</definedName>
    <definedName name="paidliebert">SUM('[61]pa-mtly'!$O$76:$S$76)</definedName>
    <definedName name="paidliebherr">SUM('[61]pa-mtly'!$O$75:$S$75)</definedName>
    <definedName name="paidmann">SUM('[61]pa-mtly'!$P$80:$S$80)</definedName>
    <definedName name="paidmrm">SUM('[61]pa-mtly'!$O$88:$S$88)</definedName>
    <definedName name="paidnat">SUM('[61]pa-mtly'!$O$89:$S$89)</definedName>
    <definedName name="paidnp">SUM('[61]pa-mtly'!$O$95:$S$95)</definedName>
    <definedName name="paidods">SUM('[61]pa-mtly'!$O$109:$S$109)</definedName>
    <definedName name="paidoxybel951">SUM('[61]pa-mtly'!$O$118:$S$118)</definedName>
    <definedName name="paidoxybel952">SUM('[61]pa-mtly'!$O$119:$S$119)</definedName>
    <definedName name="paidpirelli">SUM('[61]pa-mtly'!$O$126:$S$126)</definedName>
    <definedName name="paidsafex">SUM('[61]pa-mtly'!$O$130:$S$130)</definedName>
    <definedName name="paidschulz">SUM('[61]pa-mtly'!$O$132:$S$132)</definedName>
    <definedName name="paidsirco">SUM('[61]pa-mtly'!$O$140:$S$140)</definedName>
    <definedName name="paidtaprogge">SUM('[61]pa-mtly'!$O$145:$S$145)</definedName>
    <definedName name="paidthermoheat165">SUM('[61]pa-mtly'!$O$148:$S$148)</definedName>
    <definedName name="paidthermoheat175">SUM('[61]pa-mtly'!$O$149:$S$149)</definedName>
    <definedName name="paidyokogawa">SUM('[61]pa-mtly'!$O$161:$S$161)</definedName>
    <definedName name="paidyork">SUM('[61]pa-mtly'!$O$162:$S$162)</definedName>
    <definedName name="ParasBL17">'[62]Balance Life'!$N$52</definedName>
    <definedName name="ParasResLife">[27]Assumptions!$B$42</definedName>
    <definedName name="ParasResLife16">'[28]Inputs &amp; Assumptions'!$D$10</definedName>
    <definedName name="Parli67ResLife16">'[28]Inputs &amp; Assumptions'!$D$6</definedName>
    <definedName name="ParliResLife">[27]Assumptions!$B$37</definedName>
    <definedName name="ParliResLife16">'[28]Inputs &amp; Assumptions'!$D$5</definedName>
    <definedName name="ParliResLife17">'[28]Inputs &amp; Assumptions'!$G$18</definedName>
    <definedName name="PartDesignation">[23]Masters!$C$16</definedName>
    <definedName name="pas">'[18]a-4'!$E$35</definedName>
    <definedName name="Peak1" localSheetId="2">#REF!</definedName>
    <definedName name="Peak1" localSheetId="1">#REF!</definedName>
    <definedName name="Peak1">#REF!</definedName>
    <definedName name="Peak2" localSheetId="2">#REF!</definedName>
    <definedName name="Peak2" localSheetId="1">#REF!</definedName>
    <definedName name="Peak2">#REF!</definedName>
    <definedName name="Peak3" localSheetId="2">#REF!</definedName>
    <definedName name="Peak3" localSheetId="1">#REF!</definedName>
    <definedName name="Peak3">#REF!</definedName>
    <definedName name="Peak4" localSheetId="2">#REF!</definedName>
    <definedName name="Peak4" localSheetId="1">#REF!</definedName>
    <definedName name="Peak4">#REF!</definedName>
    <definedName name="Pop_Ratio" localSheetId="2">#REF!</definedName>
    <definedName name="Pop_Ratio" localSheetId="1">#REF!</definedName>
    <definedName name="Pop_Ratio">#REF!</definedName>
    <definedName name="PRF_1" localSheetId="2">#REF!</definedName>
    <definedName name="PRF_1" localSheetId="1">#REF!</definedName>
    <definedName name="PRF_1">#REF!</definedName>
    <definedName name="PRF_2_P1" localSheetId="2">#REF!</definedName>
    <definedName name="PRF_2_P1" localSheetId="1">#REF!</definedName>
    <definedName name="PRF_2_P1">#REF!</definedName>
    <definedName name="PRF_2_P2" localSheetId="2">#REF!</definedName>
    <definedName name="PRF_2_P2" localSheetId="1">#REF!</definedName>
    <definedName name="PRF_2_P2">#REF!</definedName>
    <definedName name="PRF_3_AN1" localSheetId="2">#REF!</definedName>
    <definedName name="PRF_3_AN1" localSheetId="1">#REF!</definedName>
    <definedName name="PRF_3_AN1">#REF!</definedName>
    <definedName name="PRF_3_AN2" localSheetId="2">#REF!</definedName>
    <definedName name="PRF_3_AN2" localSheetId="1">#REF!</definedName>
    <definedName name="PRF_3_AN2">#REF!</definedName>
    <definedName name="PRF_3_AN3" localSheetId="2">#REF!</definedName>
    <definedName name="PRF_3_AN3" localSheetId="1">#REF!</definedName>
    <definedName name="PRF_3_AN3">#REF!</definedName>
    <definedName name="Price_hike_Domestic_Coal">[63]Input!$M$61</definedName>
    <definedName name="Price_hike_FO">[63]Input!$M$63</definedName>
    <definedName name="Price_hike_Imported_Coal">[63]Input!$M$62</definedName>
    <definedName name="Price_hike_LDO">[63]Input!$M$64</definedName>
    <definedName name="_xlnm.Print_Area" localSheetId="2">'FY 22-23_650 kcalkg'!$B$3:$X$333</definedName>
    <definedName name="_xlnm.Print_Area" localSheetId="1">'FY 22-23_750 kcalkg'!$B$3:$X$333</definedName>
    <definedName name="_xlnm.Print_Area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2">'FY 22-23_650 kcalkg'!#REF!</definedName>
    <definedName name="_xlnm.Print_Titles" localSheetId="1">'FY 22-23_750 kcalkg'!#REF!</definedName>
    <definedName name="_xlnm.Print_Titles">#REF!</definedName>
    <definedName name="PrintPG1" localSheetId="2">#REF!</definedName>
    <definedName name="PrintPG1" localSheetId="1">#REF!</definedName>
    <definedName name="PrintPG1">#REF!</definedName>
    <definedName name="PUR">#N/A</definedName>
    <definedName name="PY">[37]NP!$L$1</definedName>
    <definedName name="q" localSheetId="2" hidden="1">{"'Sheet1'!$A$4386:$N$4591"}</definedName>
    <definedName name="q" localSheetId="1" hidden="1">{"'Sheet1'!$A$4386:$N$4591"}</definedName>
    <definedName name="q" hidden="1">{"'Sheet1'!$A$4386:$N$4591"}</definedName>
    <definedName name="RMB">[64]Data!$D$10</definedName>
    <definedName name="ROEFY1718">[65]Input!$D$4</definedName>
    <definedName name="ROEFY1819">[65]Input!$D$5</definedName>
    <definedName name="ROEFY1920">[65]Input!$D$6</definedName>
    <definedName name="ROEFY2021">[65]Input!$D$7</definedName>
    <definedName name="ROEFY2122">[65]Input!$D$8</definedName>
    <definedName name="ROEFY2223">[65]Input!$D$9</definedName>
    <definedName name="ROEFY2324">[65]Input!$D$10</definedName>
    <definedName name="ROEFY2425">[65]Input!$D$11</definedName>
    <definedName name="ROff">'[66]Instruction Sheet'!$D$33</definedName>
    <definedName name="RSIN">[16]Sheet3!$D$3</definedName>
    <definedName name="S" localSheetId="2">#REF!</definedName>
    <definedName name="S" localSheetId="1">#REF!</definedName>
    <definedName name="S">#REF!</definedName>
    <definedName name="S_CY_End_Data">[67]Lead!$F$1:$F$490</definedName>
    <definedName name="SANAND" localSheetId="2" hidden="1">{"'Sheet1'!$A$4386:$N$4591"}</definedName>
    <definedName name="SANAND" localSheetId="1" hidden="1">{"'Sheet1'!$A$4386:$N$4591"}</definedName>
    <definedName name="SANAND" hidden="1">{"'Sheet1'!$A$4386:$N$4591"}</definedName>
    <definedName name="SAPBEXdnldView" hidden="1">"3SB8LZCV0XHZU35V9QQ6GS6J7"</definedName>
    <definedName name="SAPBEXhrIndnt" hidden="1">"Wide"</definedName>
    <definedName name="SAPBEXrevision" hidden="1">1</definedName>
    <definedName name="SAPBEXsysID" hidden="1">"BP1"</definedName>
    <definedName name="SAPBEXwbID" hidden="1">"48XGN254XWMWREP3UDT6NQGM1"</definedName>
    <definedName name="SAPsysID" hidden="1">"708C5W7SBKP804JT78WJ0JNKI"</definedName>
    <definedName name="SAPwbID" hidden="1">"ARS"</definedName>
    <definedName name="sch4.1">'[68]Instruction Sheet'!$D$31</definedName>
    <definedName name="SCHv">[41]sep01!$A$1:$L$51</definedName>
    <definedName name="SDF" localSheetId="2">#REF!</definedName>
    <definedName name="SDF" localSheetId="1">#REF!</definedName>
    <definedName name="SDF">#REF!</definedName>
    <definedName name="sdfgdfg" localSheetId="2">#REF!</definedName>
    <definedName name="sdfgdfg" localSheetId="1">#REF!</definedName>
    <definedName name="sdfgdfg">#REF!</definedName>
    <definedName name="SECOAL" localSheetId="2">#REF!</definedName>
    <definedName name="SECOAL" localSheetId="1">#REF!</definedName>
    <definedName name="SECOAL">#REF!</definedName>
    <definedName name="SEOREP" localSheetId="2">#REF!</definedName>
    <definedName name="SEOREP" localSheetId="1">#REF!</definedName>
    <definedName name="SEOREP">#REF!</definedName>
    <definedName name="SEREPORT" localSheetId="2">#REF!</definedName>
    <definedName name="SEREPORT" localSheetId="1">#REF!</definedName>
    <definedName name="SEREPORT">#REF!</definedName>
    <definedName name="shft1">[42]SUMMERY!$P$1</definedName>
    <definedName name="shftI">[69]SUMMERY!$P$1</definedName>
    <definedName name="SKF">#N/A</definedName>
    <definedName name="SL">[12]Details!$D$195</definedName>
    <definedName name="spcl">[70]deb!$A$45:$G$49</definedName>
    <definedName name="spcl1">[70]deb!$A$45:$G$49</definedName>
    <definedName name="States">[71]Codes!$C$20:$C$55</definedName>
    <definedName name="STX">[15]BS!$A$1</definedName>
    <definedName name="t" localSheetId="2">#REF!</definedName>
    <definedName name="t" localSheetId="1">#REF!</definedName>
    <definedName name="t">#REF!</definedName>
    <definedName name="TAFName">[23]Masters!$C$19</definedName>
    <definedName name="TAMNo">[23]Masters!$C$23</definedName>
    <definedName name="TAName">[23]Masters!$C$20</definedName>
    <definedName name="TAPlace">[23]Masters!$C$43</definedName>
    <definedName name="TaxAudAdd">[23]Masters!$C$24</definedName>
    <definedName name="TaxAuditDate">[23]Masters!$C$40</definedName>
    <definedName name="TaxPaid10">[39]Assumptions!$B$22</definedName>
    <definedName name="TaxRate11">[39]Assumptions!$B$20</definedName>
    <definedName name="Taxrate12" localSheetId="2">#REF!</definedName>
    <definedName name="Taxrate12" localSheetId="1">#REF!</definedName>
    <definedName name="Taxrate12">#REF!</definedName>
    <definedName name="TaxTV">10%</definedName>
    <definedName name="TaxXL">5%</definedName>
    <definedName name="tb">[72]TRIALBALANCE!$A$5:$H$255</definedName>
    <definedName name="TD">[37]NP!$M$1</definedName>
    <definedName name="TextRefCopyRangeCount" hidden="1">1</definedName>
    <definedName name="total_exposure_curr_rate">'[73]po-log - curr. rate'!$AH$91</definedName>
    <definedName name="TotalRoE10">[39]Assumptions!$B$23</definedName>
    <definedName name="tripping" localSheetId="2">#REF!</definedName>
    <definedName name="tripping" localSheetId="1">#REF!</definedName>
    <definedName name="tripping">#REF!</definedName>
    <definedName name="U1LossPg1" localSheetId="2">#REF!</definedName>
    <definedName name="U1LossPg1" localSheetId="1">#REF!</definedName>
    <definedName name="U1LossPg1">#REF!</definedName>
    <definedName name="U1LossPg2" localSheetId="2">#REF!</definedName>
    <definedName name="U1LossPg2" localSheetId="1">#REF!</definedName>
    <definedName name="U1LossPg2">#REF!</definedName>
    <definedName name="U1PG1" localSheetId="2">#REF!</definedName>
    <definedName name="U1PG1" localSheetId="1">#REF!</definedName>
    <definedName name="U1PG1">#REF!</definedName>
    <definedName name="U1PG2" localSheetId="2">#REF!</definedName>
    <definedName name="U1PG2" localSheetId="1">#REF!</definedName>
    <definedName name="U1PG2">#REF!</definedName>
    <definedName name="U2LossPg1" localSheetId="2">#REF!</definedName>
    <definedName name="U2LossPg1" localSheetId="1">#REF!</definedName>
    <definedName name="U2LossPg1">#REF!</definedName>
    <definedName name="U2LossPg2" localSheetId="2">#REF!</definedName>
    <definedName name="U2LossPg2" localSheetId="1">#REF!</definedName>
    <definedName name="U2LossPg2">#REF!</definedName>
    <definedName name="U2Pg_2" localSheetId="2">#REF!</definedName>
    <definedName name="U2Pg_2" localSheetId="1">#REF!</definedName>
    <definedName name="U2Pg_2">#REF!</definedName>
    <definedName name="U2PG1" localSheetId="2">#REF!</definedName>
    <definedName name="U2PG1" localSheetId="1">#REF!</definedName>
    <definedName name="U2PG1">#REF!</definedName>
    <definedName name="U2PG2" localSheetId="2">#REF!</definedName>
    <definedName name="U2PG2" localSheetId="1">#REF!</definedName>
    <definedName name="U2PG2">#REF!</definedName>
    <definedName name="U3LossPg1" localSheetId="2">#REF!</definedName>
    <definedName name="U3LossPg1" localSheetId="1">#REF!</definedName>
    <definedName name="U3LossPg1">#REF!</definedName>
    <definedName name="U3lossPg2" localSheetId="2">#REF!</definedName>
    <definedName name="U3lossPg2" localSheetId="1">#REF!</definedName>
    <definedName name="U3lossPg2">#REF!</definedName>
    <definedName name="U3PG1" localSheetId="2">#REF!</definedName>
    <definedName name="U3PG1" localSheetId="1">#REF!</definedName>
    <definedName name="U3PG1">#REF!</definedName>
    <definedName name="U3PG2" localSheetId="2">#REF!</definedName>
    <definedName name="U3PG2" localSheetId="1">#REF!</definedName>
    <definedName name="U3PG2">#REF!</definedName>
    <definedName name="uNIT1" localSheetId="2">#REF!</definedName>
    <definedName name="uNIT1" localSheetId="1">#REF!</definedName>
    <definedName name="uNIT1">#REF!</definedName>
    <definedName name="uNIT2" localSheetId="2">#REF!</definedName>
    <definedName name="uNIT2" localSheetId="1">#REF!</definedName>
    <definedName name="uNIT2">#REF!</definedName>
    <definedName name="uNIT3" localSheetId="2">#REF!</definedName>
    <definedName name="uNIT3" localSheetId="1">#REF!</definedName>
    <definedName name="uNIT3">#REF!</definedName>
    <definedName name="UranResLife">[27]Assumptions!$B$43</definedName>
    <definedName name="UranResLife16">'[28]Inputs &amp; Assumptions'!$D$11</definedName>
    <definedName name="USDPP">[37]PP!$I$4</definedName>
    <definedName name="values">'[74]Determination of Threshold'!$B$3,'[74]Determination of Threshold'!$B$4,'[74]Determination of Threshold'!$B$15</definedName>
    <definedName name="VALuta">'[51]x-rate'!$A$2:$B$11</definedName>
    <definedName name="W" localSheetId="2">#REF!</definedName>
    <definedName name="W" localSheetId="1">#REF!</definedName>
    <definedName name="W">#REF!</definedName>
    <definedName name="water">'[75]FY 24-25 total'!$S$585,'[75]FY 24-25 total'!$P$576</definedName>
    <definedName name="WEEK" localSheetId="2">#REF!</definedName>
    <definedName name="WEEK" localSheetId="1">#REF!</definedName>
    <definedName name="WEEK">#REF!</definedName>
    <definedName name="WEEK_1A" localSheetId="2">#REF!</definedName>
    <definedName name="WEEK_1A" localSheetId="1">#REF!</definedName>
    <definedName name="WEEK_1A">#REF!</definedName>
    <definedName name="WEEK_1B" localSheetId="2">#REF!</definedName>
    <definedName name="WEEK_1B" localSheetId="1">#REF!</definedName>
    <definedName name="WEEK_1B">#REF!</definedName>
    <definedName name="WEEK_2A" localSheetId="2">#REF!</definedName>
    <definedName name="WEEK_2A" localSheetId="1">#REF!</definedName>
    <definedName name="WEEK_2A">#REF!</definedName>
    <definedName name="WEEK_2B" localSheetId="2">#REF!</definedName>
    <definedName name="WEEK_2B" localSheetId="1">#REF!</definedName>
    <definedName name="WEEK_2B">#REF!</definedName>
    <definedName name="wfsf">#REF!</definedName>
    <definedName name="Working_capital_Rate_of_Interest_for_FY_10_11">[24]Assumption_PwC!$C$116</definedName>
    <definedName name="wrn.AA." localSheetId="2" hidden="1">{#N/A,#N/A,FALSE,"PMTABB";#N/A,#N/A,FALSE,"PMTABB"}</definedName>
    <definedName name="wrn.AA." localSheetId="1" hidden="1">{#N/A,#N/A,FALSE,"PMTABB";#N/A,#N/A,FALSE,"PMTABB"}</definedName>
    <definedName name="wrn.AA." hidden="1">{#N/A,#N/A,FALSE,"PMTABB";#N/A,#N/A,FALSE,"PMTABB"}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RR._.Output." localSheetId="2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._.Output." localSheetId="1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ARR._.Output." hidden="1">{#N/A,#N/A,FALSE,"1.1";#N/A,#N/A,FALSE,"1.1a";#N/A,#N/A,FALSE,"1.1b";#N/A,#N/A,FALSE,"1.1c";#N/A,#N/A,FALSE,"1.1e";#N/A,#N/A,FALSE,"1.1f";#N/A,#N/A,FALSE,"1.1g";#N/A,#N/A,FALSE,"1.1h_T";#N/A,#N/A,FALSE,"1.1h_D";#N/A,#N/A,FALSE,"1.2";#N/A,#N/A,FALSE,"1.3";#N/A,#N/A,FALSE,"1.3b";#N/A,#N/A,FALSE,"1.4";#N/A,#N/A,FALSE,"1.5";#N/A,#N/A,FALSE,"1.6";#N/A,#N/A,FALSE,"2.1";#N/A,#N/A,FALSE,"SOD";#N/A,#N/A,FALSE,"OL";#N/A,#N/A,FALSE,"CF"}</definedName>
    <definedName name="wrn.Budget2000." localSheetId="2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localSheetId="1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Budget2000." hidden="1">{#N/A,#N/A,FALSE,"Title";#N/A,#N/A,FALSE,"Corp b sheet";#N/A,#N/A,FALSE,"MODIFIED Pl";#N/A,#N/A,FALSE,"Balance Sheet";#N/A,#N/A,FALSE,"Profit and Loss";#N/A,#N/A,FALSE,"Supplement info";#N/A,#N/A,FALSE,"Cashflow";#N/A,#N/A,FALSE,"Asspc Co - Inv Schedule";#N/A,#N/A,FALSE,"kpi"}</definedName>
    <definedName name="wrn.Dispatch._.Workbook." localSheetId="2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Dispatch._.Workbook." localSheetId="1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Dispatch._.Workbook." hidden="1">{"loss",#N/A,TRUE,"Losses";"agg-demand",#N/A,TRUE,"Demand";"disagg-demand",#N/A,TRUE,"Demand";"summ-demand",#N/A,TRUE,"Demand";"mix-demand",#N/A,TRUE,"Demand";"consump-demand",#N/A,TRUE,"Demand";"avail-demand",#N/A,TRUE,"Demand";"dispatch",#N/A,TRUE,"Dispatch";"existing_plants",#N/A,TRUE,"Existing_Plants";"ipp_base",#N/A,TRUE,"New_Plants";"ipp_tariff",#N/A,TRUE,"New_Plants";"ipp_summ",#N/A,TRUE,"New_Plants";"newcpsu_assump",#N/A,TRUE,"New_Plants";"newcpsu_summ",#N/A,TRUE,"New_Plants"}</definedName>
    <definedName name="wrn.Formats.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Formats.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Formats.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.imprim." localSheetId="2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localSheetId="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1.formats" localSheetId="2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1.formats" localSheetId="1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wrn1.formats" hidden="1">{#N/A,#N/A,FALSE,"Form 1.1";#N/A,#N/A,FALSE,"Sch-VI";#N/A,#N/A,FALSE,"Form 1.1a";#N/A,#N/A,FALSE,"1.1b";#N/A,#N/A,FALSE,"1.1 c";#N/A,#N/A,FALSE,"1.1d";#N/A,#N/A,FALSE,"1.1e";#N/A,#N/A,FALSE,"1.1f";#N/A,#N/A,FALSE,"Capitalisation";#N/A,#N/A,FALSE,"Invt.Plan";#N/A,#N/A,FALSE,"1.1g";#N/A,#N/A,FALSE,"Other Lease";#N/A,#N/A,FALSE,"1.1h";#N/A,#N/A,FALSE,"1.1i";#N/A,#N/A,FALSE,"1.2";#N/A,#N/A,FALSE,"1.3";#N/A,#N/A,FALSE,"1.3b";#N/A,#N/A,FALSE,"1.3c";#N/A,#N/A,FALSE,"1.3d";#N/A,#N/A,FALSE,"1.3e";#N/A,#N/A,FALSE,"1.4";#N/A,#N/A,FALSE,"1.5";#N/A,#N/A,FALSE,"1.6";#N/A,#N/A,FALSE,"2.1 (transco)";#N/A,#N/A,FALSE,"2.1(Discoms)";#N/A,#N/A,FALSE,"4.1 (Transco)";#N/A,#N/A,FALSE,"4.1 (Discoms)";#N/A,#N/A,FALSE,"4.2 (Transco)";#N/A,#N/A,FALSE,"4.2 (Discoms)";#N/A,#N/A,FALSE,"Load Shedding";#N/A,#N/A,FALSE,"Overloading";#N/A,#N/A,FALSE,"Recvbls-Ageing";#N/A,#N/A,FALSE,"Pending . Conn"}</definedName>
    <definedName name="x" localSheetId="2" hidden="1">[3]CE!#REF!</definedName>
    <definedName name="x" localSheetId="1" hidden="1">[3]CE!#REF!</definedName>
    <definedName name="x" hidden="1">[3]CE!#REF!</definedName>
    <definedName name="X1_" localSheetId="2">#REF!</definedName>
    <definedName name="X1_" localSheetId="1">#REF!</definedName>
    <definedName name="X1_">#REF!</definedName>
    <definedName name="X11__?___QUIT_" localSheetId="2">#REF!</definedName>
    <definedName name="X11__?___QUIT_" localSheetId="1">#REF!</definedName>
    <definedName name="X11__?___QUIT_">#REF!</definedName>
    <definedName name="XREF_COLUMN_3" hidden="1">'[76]12'!$K$1:$K$65536</definedName>
    <definedName name="XRefColumnsCount" hidden="1">2</definedName>
    <definedName name="XRefCopy22Row" hidden="1">[76]XREF!$A$3:$IV$3</definedName>
    <definedName name="XRefCopy24Row" hidden="1">[76]XREF!$A$5:$IV$5</definedName>
    <definedName name="XRefCopy25Row" hidden="1">[76]XREF!$A$6:$IV$6</definedName>
    <definedName name="XRefCopy26Row" hidden="1">[76]XREF!$A$7:$IV$7</definedName>
    <definedName name="XRefCopy27" hidden="1">'[76]12'!$J$28</definedName>
    <definedName name="XRefCopy27Row" hidden="1">[76]XREF!$A$8:$IV$8</definedName>
    <definedName name="XRefCopyRangeCount" hidden="1">2</definedName>
    <definedName name="XRefPasteRangeCount" hidden="1">2</definedName>
    <definedName name="xsxa" localSheetId="2" hidden="1">{"'Sheet1'!$A$4386:$N$4591"}</definedName>
    <definedName name="xsxa" localSheetId="1" hidden="1">{"'Sheet1'!$A$4386:$N$4591"}</definedName>
    <definedName name="xsxa" hidden="1">{"'Sheet1'!$A$4386:$N$4591"}</definedName>
    <definedName name="xx">'[77]2000-01'!#REF!</definedName>
    <definedName name="xxx" localSheetId="2" hidden="1">[3]CE!#REF!</definedName>
    <definedName name="xxx" localSheetId="1" hidden="1">[3]CE!#REF!</definedName>
    <definedName name="xxx" hidden="1">[3]CE!#REF!</definedName>
    <definedName name="xxxx" localSheetId="2" hidden="1">[3]CE!#REF!</definedName>
    <definedName name="xxxx" localSheetId="1" hidden="1">[3]CE!#REF!</definedName>
    <definedName name="xxxx" hidden="1">[3]CE!#REF!</definedName>
    <definedName name="ye">'[17]Clause 9'!$A$3</definedName>
    <definedName name="YEAR" localSheetId="2">#REF!</definedName>
    <definedName name="YEAR" localSheetId="1">#REF!</definedName>
    <definedName name="YEAR">#REF!</definedName>
    <definedName name="YEAR1" localSheetId="2">#REF!</definedName>
    <definedName name="YEAR1" localSheetId="1">#REF!</definedName>
    <definedName name="YEAR1">#REF!</definedName>
    <definedName name="YearStart2">'[78]PL6-Revenue Bridge'!$B$14</definedName>
    <definedName name="YearStart3">'[78]PL6-Revenue Bridge'!$B$21</definedName>
    <definedName name="yuiuy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E14" i="1" s="1"/>
  <c r="D13" i="1"/>
  <c r="D12" i="1"/>
  <c r="D11" i="1"/>
  <c r="D10" i="1"/>
  <c r="D9" i="1"/>
  <c r="D8" i="1"/>
  <c r="D7" i="1"/>
  <c r="D6" i="1"/>
  <c r="E6" i="1" s="1"/>
  <c r="D5" i="1"/>
  <c r="D18" i="1" s="1"/>
  <c r="C17" i="1"/>
  <c r="C12" i="1"/>
  <c r="E12" i="1" s="1"/>
  <c r="C7" i="1"/>
  <c r="E7" i="1" s="1"/>
  <c r="C16" i="1"/>
  <c r="E16" i="1" s="1"/>
  <c r="C11" i="1"/>
  <c r="E11" i="1" s="1"/>
  <c r="C10" i="1"/>
  <c r="E10" i="1" s="1"/>
  <c r="C9" i="1"/>
  <c r="E9" i="1" s="1"/>
  <c r="C14" i="1"/>
  <c r="C8" i="1"/>
  <c r="E8" i="1" s="1"/>
  <c r="C15" i="1"/>
  <c r="E15" i="1" s="1"/>
  <c r="C6" i="1"/>
  <c r="C13" i="1"/>
  <c r="E13" i="1" s="1"/>
  <c r="C5" i="1"/>
  <c r="E5" i="1" s="1"/>
  <c r="C18" i="1" l="1"/>
  <c r="E17" i="1"/>
  <c r="E18" i="1" s="1"/>
  <c r="R276" i="4"/>
  <c r="R275" i="4"/>
  <c r="R274" i="4"/>
  <c r="R273" i="4"/>
  <c r="S272" i="4"/>
  <c r="R272" i="4"/>
  <c r="R271" i="4"/>
  <c r="P232" i="4"/>
  <c r="O232" i="4"/>
  <c r="N232" i="4"/>
  <c r="M232" i="4"/>
  <c r="L232" i="4"/>
  <c r="K232" i="4"/>
  <c r="J232" i="4"/>
  <c r="I232" i="4"/>
  <c r="H232" i="4"/>
  <c r="G232" i="4"/>
  <c r="F232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X228" i="4"/>
  <c r="X227" i="4"/>
  <c r="X226" i="4"/>
  <c r="X225" i="4"/>
  <c r="X224" i="4"/>
  <c r="X223" i="4"/>
  <c r="X222" i="4"/>
  <c r="X221" i="4"/>
  <c r="X220" i="4"/>
  <c r="X219" i="4"/>
  <c r="X218" i="4"/>
  <c r="X217" i="4"/>
  <c r="X216" i="4"/>
  <c r="N213" i="4"/>
  <c r="N276" i="4" s="1"/>
  <c r="F213" i="4"/>
  <c r="F276" i="4" s="1"/>
  <c r="L213" i="4"/>
  <c r="L276" i="4" s="1"/>
  <c r="O200" i="4"/>
  <c r="O275" i="4" s="1"/>
  <c r="G200" i="4"/>
  <c r="M174" i="4"/>
  <c r="Q174" i="4"/>
  <c r="I174" i="4"/>
  <c r="H174" i="4"/>
  <c r="Q161" i="4"/>
  <c r="K145" i="4"/>
  <c r="K147" i="4" s="1"/>
  <c r="R145" i="4"/>
  <c r="J145" i="4"/>
  <c r="J147" i="4" s="1"/>
  <c r="H145" i="4"/>
  <c r="H147" i="4" s="1"/>
  <c r="N129" i="4"/>
  <c r="N131" i="4" s="1"/>
  <c r="M112" i="4"/>
  <c r="M270" i="4" s="1"/>
  <c r="L112" i="4"/>
  <c r="L270" i="4" s="1"/>
  <c r="R112" i="4"/>
  <c r="J112" i="4"/>
  <c r="P112" i="4"/>
  <c r="I112" i="4"/>
  <c r="H112" i="4"/>
  <c r="R95" i="4"/>
  <c r="X88" i="4"/>
  <c r="R87" i="4"/>
  <c r="L87" i="4"/>
  <c r="R86" i="4"/>
  <c r="R85" i="4"/>
  <c r="R84" i="4"/>
  <c r="R83" i="4"/>
  <c r="R82" i="4"/>
  <c r="P73" i="4"/>
  <c r="I73" i="4"/>
  <c r="H73" i="4"/>
  <c r="Q72" i="4"/>
  <c r="M72" i="4"/>
  <c r="S66" i="4"/>
  <c r="P66" i="4"/>
  <c r="S65" i="4"/>
  <c r="R65" i="4"/>
  <c r="H65" i="4"/>
  <c r="S64" i="4"/>
  <c r="S63" i="4"/>
  <c r="O63" i="4"/>
  <c r="P74" i="4"/>
  <c r="O74" i="4"/>
  <c r="H66" i="4"/>
  <c r="G66" i="4"/>
  <c r="F74" i="4"/>
  <c r="O65" i="4"/>
  <c r="N73" i="4"/>
  <c r="J65" i="4"/>
  <c r="G65" i="4"/>
  <c r="F73" i="4"/>
  <c r="R64" i="4"/>
  <c r="J64" i="4"/>
  <c r="P63" i="4"/>
  <c r="K71" i="4"/>
  <c r="O62" i="4"/>
  <c r="L70" i="4"/>
  <c r="H70" i="4"/>
  <c r="G70" i="4"/>
  <c r="L69" i="4"/>
  <c r="K69" i="4"/>
  <c r="R68" i="4"/>
  <c r="L60" i="4"/>
  <c r="J60" i="4"/>
  <c r="F60" i="4"/>
  <c r="Q68" i="4"/>
  <c r="Q40" i="4"/>
  <c r="Q240" i="4" s="1"/>
  <c r="O40" i="4"/>
  <c r="O240" i="4" s="1"/>
  <c r="N40" i="4"/>
  <c r="N240" i="4" s="1"/>
  <c r="M40" i="4"/>
  <c r="M240" i="4" s="1"/>
  <c r="K40" i="4"/>
  <c r="K240" i="4" s="1"/>
  <c r="J40" i="4"/>
  <c r="J240" i="4" s="1"/>
  <c r="I40" i="4"/>
  <c r="I240" i="4" s="1"/>
  <c r="E40" i="4"/>
  <c r="E240" i="4" s="1"/>
  <c r="R39" i="4"/>
  <c r="R239" i="4" s="1"/>
  <c r="Q39" i="4"/>
  <c r="Q239" i="4" s="1"/>
  <c r="L39" i="4"/>
  <c r="L239" i="4" s="1"/>
  <c r="K39" i="4"/>
  <c r="K239" i="4" s="1"/>
  <c r="I39" i="4"/>
  <c r="I239" i="4" s="1"/>
  <c r="F39" i="4"/>
  <c r="F239" i="4" s="1"/>
  <c r="E39" i="4"/>
  <c r="E239" i="4" s="1"/>
  <c r="R38" i="4"/>
  <c r="R238" i="4" s="1"/>
  <c r="Q38" i="4"/>
  <c r="Q238" i="4" s="1"/>
  <c r="P38" i="4"/>
  <c r="P238" i="4" s="1"/>
  <c r="M38" i="4"/>
  <c r="M238" i="4" s="1"/>
  <c r="L38" i="4"/>
  <c r="L238" i="4" s="1"/>
  <c r="K38" i="4"/>
  <c r="K238" i="4" s="1"/>
  <c r="J72" i="4"/>
  <c r="I38" i="4"/>
  <c r="I238" i="4" s="1"/>
  <c r="H38" i="4"/>
  <c r="H238" i="4" s="1"/>
  <c r="E38" i="4"/>
  <c r="E238" i="4" s="1"/>
  <c r="Q37" i="4"/>
  <c r="Q237" i="4" s="1"/>
  <c r="P37" i="4"/>
  <c r="P237" i="4" s="1"/>
  <c r="O37" i="4"/>
  <c r="O237" i="4" s="1"/>
  <c r="N37" i="4"/>
  <c r="N237" i="4" s="1"/>
  <c r="M37" i="4"/>
  <c r="M237" i="4" s="1"/>
  <c r="L71" i="4"/>
  <c r="K37" i="4"/>
  <c r="K237" i="4" s="1"/>
  <c r="H37" i="4"/>
  <c r="H237" i="4" s="1"/>
  <c r="G37" i="4"/>
  <c r="G237" i="4" s="1"/>
  <c r="F37" i="4"/>
  <c r="F237" i="4" s="1"/>
  <c r="Q236" i="4"/>
  <c r="I236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R40" i="4"/>
  <c r="R240" i="4" s="1"/>
  <c r="P40" i="4"/>
  <c r="P240" i="4" s="1"/>
  <c r="H40" i="4"/>
  <c r="H240" i="4" s="1"/>
  <c r="G40" i="4"/>
  <c r="G240" i="4" s="1"/>
  <c r="F40" i="4"/>
  <c r="F240" i="4" s="1"/>
  <c r="P39" i="4"/>
  <c r="P239" i="4" s="1"/>
  <c r="N39" i="4"/>
  <c r="N239" i="4" s="1"/>
  <c r="M39" i="4"/>
  <c r="M239" i="4" s="1"/>
  <c r="H39" i="4"/>
  <c r="H239" i="4" s="1"/>
  <c r="O38" i="4"/>
  <c r="O238" i="4" s="1"/>
  <c r="N38" i="4"/>
  <c r="N238" i="4" s="1"/>
  <c r="G38" i="4"/>
  <c r="G238" i="4" s="1"/>
  <c r="F38" i="4"/>
  <c r="F238" i="4" s="1"/>
  <c r="R37" i="4"/>
  <c r="R237" i="4" s="1"/>
  <c r="J37" i="4"/>
  <c r="J237" i="4" s="1"/>
  <c r="I37" i="4"/>
  <c r="I237" i="4" s="1"/>
  <c r="I32" i="4"/>
  <c r="O32" i="4"/>
  <c r="N32" i="4"/>
  <c r="L32" i="4"/>
  <c r="G32" i="4"/>
  <c r="F32" i="4"/>
  <c r="S26" i="4"/>
  <c r="E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Q64" i="4"/>
  <c r="L63" i="4"/>
  <c r="I64" i="4"/>
  <c r="R21" i="4"/>
  <c r="R15" i="4"/>
  <c r="Q15" i="4"/>
  <c r="O15" i="4"/>
  <c r="N15" i="4"/>
  <c r="M15" i="4"/>
  <c r="L15" i="4"/>
  <c r="G15" i="4"/>
  <c r="P15" i="4"/>
  <c r="K15" i="4"/>
  <c r="J15" i="4"/>
  <c r="I15" i="4"/>
  <c r="H15" i="4"/>
  <c r="F15" i="4"/>
  <c r="E15" i="4"/>
  <c r="X11" i="4"/>
  <c r="S10" i="4"/>
  <c r="S9" i="4"/>
  <c r="H272" i="4" l="1"/>
  <c r="H83" i="4"/>
  <c r="H91" i="4" s="1"/>
  <c r="M273" i="4"/>
  <c r="M84" i="4"/>
  <c r="M92" i="4" s="1"/>
  <c r="N82" i="4"/>
  <c r="N90" i="4" s="1"/>
  <c r="N271" i="4"/>
  <c r="K60" i="4"/>
  <c r="S22" i="4"/>
  <c r="S259" i="4" s="1"/>
  <c r="J32" i="4"/>
  <c r="P70" i="4"/>
  <c r="L72" i="4"/>
  <c r="S268" i="4"/>
  <c r="R72" i="4"/>
  <c r="H74" i="4"/>
  <c r="R93" i="4"/>
  <c r="L145" i="4"/>
  <c r="L147" i="4" s="1"/>
  <c r="L83" i="4" s="1"/>
  <c r="L91" i="4" s="1"/>
  <c r="F145" i="4"/>
  <c r="F147" i="4" s="1"/>
  <c r="P145" i="4"/>
  <c r="P147" i="4" s="1"/>
  <c r="Q71" i="4"/>
  <c r="M145" i="4"/>
  <c r="M147" i="4" s="1"/>
  <c r="R60" i="4"/>
  <c r="J68" i="4"/>
  <c r="G74" i="4"/>
  <c r="K68" i="4"/>
  <c r="I66" i="4"/>
  <c r="I268" i="4" s="1"/>
  <c r="I260" i="4" s="1"/>
  <c r="Q63" i="4"/>
  <c r="Q265" i="4" s="1"/>
  <c r="Q257" i="4" s="1"/>
  <c r="I74" i="4"/>
  <c r="Q112" i="4"/>
  <c r="M252" i="4"/>
  <c r="F234" i="4"/>
  <c r="N234" i="4"/>
  <c r="N243" i="4" s="1"/>
  <c r="J236" i="4"/>
  <c r="R236" i="4"/>
  <c r="L68" i="4"/>
  <c r="H61" i="4"/>
  <c r="P69" i="4"/>
  <c r="J70" i="4"/>
  <c r="R70" i="4"/>
  <c r="F72" i="4"/>
  <c r="N72" i="4"/>
  <c r="P65" i="4"/>
  <c r="P265" i="4" s="1"/>
  <c r="P257" i="4" s="1"/>
  <c r="P62" i="4"/>
  <c r="I65" i="4"/>
  <c r="L95" i="4"/>
  <c r="G129" i="4"/>
  <c r="G131" i="4" s="1"/>
  <c r="O129" i="4"/>
  <c r="O131" i="4" s="1"/>
  <c r="J200" i="4"/>
  <c r="F200" i="4"/>
  <c r="S27" i="4"/>
  <c r="K112" i="4"/>
  <c r="K114" i="4" s="1"/>
  <c r="K116" i="4" s="1"/>
  <c r="K81" i="4" s="1"/>
  <c r="K89" i="4" s="1"/>
  <c r="E145" i="4"/>
  <c r="E147" i="4" s="1"/>
  <c r="E272" i="4" s="1"/>
  <c r="G78" i="4"/>
  <c r="K236" i="4"/>
  <c r="M78" i="4"/>
  <c r="K70" i="4"/>
  <c r="Q73" i="4"/>
  <c r="L61" i="4"/>
  <c r="O86" i="4"/>
  <c r="O94" i="4" s="1"/>
  <c r="R91" i="4"/>
  <c r="E112" i="4"/>
  <c r="H129" i="4"/>
  <c r="H131" i="4" s="1"/>
  <c r="P129" i="4"/>
  <c r="P131" i="4" s="1"/>
  <c r="P271" i="4" s="1"/>
  <c r="E174" i="4"/>
  <c r="G174" i="4"/>
  <c r="G84" i="4" s="1"/>
  <c r="G92" i="4" s="1"/>
  <c r="O174" i="4"/>
  <c r="K200" i="4"/>
  <c r="E200" i="4"/>
  <c r="E275" i="4" s="1"/>
  <c r="M200" i="4"/>
  <c r="N74" i="4"/>
  <c r="N66" i="4"/>
  <c r="K32" i="4"/>
  <c r="J38" i="4"/>
  <c r="J238" i="4" s="1"/>
  <c r="Q66" i="4"/>
  <c r="L236" i="4"/>
  <c r="J61" i="4"/>
  <c r="R61" i="4"/>
  <c r="L62" i="4"/>
  <c r="X55" i="4"/>
  <c r="N63" i="4"/>
  <c r="L66" i="4"/>
  <c r="P61" i="4"/>
  <c r="H69" i="4"/>
  <c r="M70" i="4"/>
  <c r="F112" i="4"/>
  <c r="N112" i="4"/>
  <c r="I129" i="4"/>
  <c r="I131" i="4" s="1"/>
  <c r="Q129" i="4"/>
  <c r="Q131" i="4" s="1"/>
  <c r="E129" i="4"/>
  <c r="E131" i="4" s="1"/>
  <c r="E271" i="4" s="1"/>
  <c r="F174" i="4"/>
  <c r="F273" i="4" s="1"/>
  <c r="N174" i="4"/>
  <c r="P174" i="4"/>
  <c r="P273" i="4" s="1"/>
  <c r="J174" i="4"/>
  <c r="L187" i="4"/>
  <c r="J187" i="4"/>
  <c r="J213" i="4"/>
  <c r="I71" i="4"/>
  <c r="S6" i="4"/>
  <c r="S20" i="4" s="1"/>
  <c r="Q252" i="4"/>
  <c r="Q234" i="4"/>
  <c r="Q243" i="4" s="1"/>
  <c r="E236" i="4"/>
  <c r="M236" i="4"/>
  <c r="O70" i="4"/>
  <c r="I60" i="4"/>
  <c r="Q60" i="4"/>
  <c r="G71" i="4"/>
  <c r="Q65" i="4"/>
  <c r="I68" i="4"/>
  <c r="I75" i="4" s="1"/>
  <c r="J129" i="4"/>
  <c r="J131" i="4" s="1"/>
  <c r="R129" i="4"/>
  <c r="F129" i="4"/>
  <c r="F131" i="4" s="1"/>
  <c r="E187" i="4"/>
  <c r="M187" i="4"/>
  <c r="I187" i="4"/>
  <c r="K187" i="4"/>
  <c r="E213" i="4"/>
  <c r="M213" i="4"/>
  <c r="I213" i="4"/>
  <c r="I87" i="4" s="1"/>
  <c r="I95" i="4" s="1"/>
  <c r="Q213" i="4"/>
  <c r="Q276" i="4" s="1"/>
  <c r="H213" i="4"/>
  <c r="H276" i="4" s="1"/>
  <c r="P213" i="4"/>
  <c r="L272" i="4"/>
  <c r="O271" i="4"/>
  <c r="O82" i="4"/>
  <c r="O90" i="4" s="1"/>
  <c r="F275" i="4"/>
  <c r="F86" i="4"/>
  <c r="F94" i="4" s="1"/>
  <c r="E82" i="4"/>
  <c r="E90" i="4" s="1"/>
  <c r="F252" i="4"/>
  <c r="F65" i="4"/>
  <c r="Q82" i="4"/>
  <c r="Q90" i="4" s="1"/>
  <c r="Q271" i="4"/>
  <c r="P276" i="4"/>
  <c r="P87" i="4"/>
  <c r="P95" i="4" s="1"/>
  <c r="P234" i="4"/>
  <c r="P78" i="4"/>
  <c r="J39" i="4"/>
  <c r="J239" i="4" s="1"/>
  <c r="J73" i="4"/>
  <c r="L40" i="4"/>
  <c r="L240" i="4" s="1"/>
  <c r="L74" i="4"/>
  <c r="N70" i="4"/>
  <c r="N69" i="4"/>
  <c r="N78" i="4"/>
  <c r="P60" i="4"/>
  <c r="P68" i="4"/>
  <c r="N71" i="4"/>
  <c r="I270" i="4"/>
  <c r="I114" i="4"/>
  <c r="I116" i="4" s="1"/>
  <c r="I81" i="4" s="1"/>
  <c r="I89" i="4" s="1"/>
  <c r="E85" i="4"/>
  <c r="E93" i="4" s="1"/>
  <c r="E274" i="4"/>
  <c r="K274" i="4"/>
  <c r="K85" i="4"/>
  <c r="K93" i="4" s="1"/>
  <c r="M64" i="4"/>
  <c r="H270" i="4"/>
  <c r="H114" i="4"/>
  <c r="H116" i="4" s="1"/>
  <c r="H81" i="4" s="1"/>
  <c r="H89" i="4" s="1"/>
  <c r="P114" i="4"/>
  <c r="P116" i="4" s="1"/>
  <c r="P81" i="4" s="1"/>
  <c r="P89" i="4" s="1"/>
  <c r="P270" i="4"/>
  <c r="R270" i="4"/>
  <c r="R114" i="4"/>
  <c r="R116" i="4" s="1"/>
  <c r="R81" i="4" s="1"/>
  <c r="R89" i="4" s="1"/>
  <c r="G271" i="4"/>
  <c r="G82" i="4"/>
  <c r="G90" i="4" s="1"/>
  <c r="P272" i="4"/>
  <c r="P83" i="4"/>
  <c r="P91" i="4" s="1"/>
  <c r="F70" i="4"/>
  <c r="F62" i="4"/>
  <c r="Q273" i="4"/>
  <c r="Q84" i="4"/>
  <c r="Q92" i="4" s="1"/>
  <c r="H84" i="4"/>
  <c r="H92" i="4" s="1"/>
  <c r="H273" i="4"/>
  <c r="K65" i="4"/>
  <c r="M66" i="4"/>
  <c r="M74" i="4"/>
  <c r="K62" i="4"/>
  <c r="F63" i="4"/>
  <c r="R73" i="4"/>
  <c r="L267" i="4"/>
  <c r="L259" i="4" s="1"/>
  <c r="F69" i="4"/>
  <c r="K72" i="4"/>
  <c r="K75" i="4" s="1"/>
  <c r="K64" i="4"/>
  <c r="K266" i="4" s="1"/>
  <c r="K258" i="4" s="1"/>
  <c r="X56" i="4"/>
  <c r="L73" i="4"/>
  <c r="L65" i="4"/>
  <c r="M61" i="4"/>
  <c r="M63" i="4"/>
  <c r="K78" i="4"/>
  <c r="P82" i="4"/>
  <c r="P90" i="4" s="1"/>
  <c r="Q270" i="4"/>
  <c r="Q114" i="4"/>
  <c r="Q116" i="4" s="1"/>
  <c r="Q81" i="4" s="1"/>
  <c r="Q89" i="4" s="1"/>
  <c r="H234" i="4"/>
  <c r="H78" i="4"/>
  <c r="H60" i="4"/>
  <c r="H68" i="4"/>
  <c r="J69" i="4"/>
  <c r="M274" i="4"/>
  <c r="M85" i="4"/>
  <c r="M93" i="4" s="1"/>
  <c r="I274" i="4"/>
  <c r="I85" i="4"/>
  <c r="I93" i="4" s="1"/>
  <c r="E252" i="4"/>
  <c r="E61" i="4"/>
  <c r="J270" i="4"/>
  <c r="J114" i="4"/>
  <c r="J116" i="4" s="1"/>
  <c r="J81" i="4" s="1"/>
  <c r="J89" i="4" s="1"/>
  <c r="F272" i="4"/>
  <c r="F83" i="4"/>
  <c r="F91" i="4" s="1"/>
  <c r="J276" i="4"/>
  <c r="J87" i="4"/>
  <c r="J95" i="4" s="1"/>
  <c r="N252" i="4"/>
  <c r="N64" i="4"/>
  <c r="N65" i="4"/>
  <c r="N265" i="4" s="1"/>
  <c r="N257" i="4" s="1"/>
  <c r="X27" i="4"/>
  <c r="N62" i="4"/>
  <c r="E63" i="4"/>
  <c r="R69" i="4"/>
  <c r="N87" i="4"/>
  <c r="N95" i="4" s="1"/>
  <c r="I273" i="4"/>
  <c r="I84" i="4"/>
  <c r="I92" i="4" s="1"/>
  <c r="E66" i="4"/>
  <c r="E74" i="4"/>
  <c r="X58" i="4"/>
  <c r="E32" i="4"/>
  <c r="E234" i="4"/>
  <c r="E243" i="4" s="1"/>
  <c r="M234" i="4"/>
  <c r="M243" i="4" s="1"/>
  <c r="M32" i="4"/>
  <c r="G39" i="4"/>
  <c r="G239" i="4" s="1"/>
  <c r="G73" i="4"/>
  <c r="O39" i="4"/>
  <c r="O239" i="4" s="1"/>
  <c r="O73" i="4"/>
  <c r="X52" i="4"/>
  <c r="E60" i="4"/>
  <c r="M60" i="4"/>
  <c r="M68" i="4"/>
  <c r="G61" i="4"/>
  <c r="G69" i="4"/>
  <c r="O61" i="4"/>
  <c r="O69" i="4"/>
  <c r="I70" i="4"/>
  <c r="I62" i="4"/>
  <c r="Q70" i="4"/>
  <c r="Q62" i="4"/>
  <c r="J63" i="4"/>
  <c r="J71" i="4"/>
  <c r="R63" i="4"/>
  <c r="R268" i="4" s="1"/>
  <c r="R260" i="4" s="1"/>
  <c r="R71" i="4"/>
  <c r="X57" i="4"/>
  <c r="E64" i="4"/>
  <c r="E266" i="4" s="1"/>
  <c r="E258" i="4" s="1"/>
  <c r="F66" i="4"/>
  <c r="E72" i="4"/>
  <c r="L78" i="4"/>
  <c r="R90" i="4"/>
  <c r="L114" i="4"/>
  <c r="L116" i="4" s="1"/>
  <c r="L81" i="4" s="1"/>
  <c r="L89" i="4" s="1"/>
  <c r="K129" i="4"/>
  <c r="K131" i="4" s="1"/>
  <c r="M129" i="4"/>
  <c r="M131" i="4" s="1"/>
  <c r="J275" i="4"/>
  <c r="J86" i="4"/>
  <c r="J94" i="4" s="1"/>
  <c r="G275" i="4"/>
  <c r="G86" i="4"/>
  <c r="G94" i="4" s="1"/>
  <c r="X10" i="4"/>
  <c r="H32" i="4"/>
  <c r="P32" i="4"/>
  <c r="F78" i="4"/>
  <c r="N60" i="4"/>
  <c r="F64" i="4"/>
  <c r="H72" i="4"/>
  <c r="E270" i="4"/>
  <c r="E114" i="4"/>
  <c r="E116" i="4" s="1"/>
  <c r="E81" i="4" s="1"/>
  <c r="E89" i="4" s="1"/>
  <c r="M114" i="4"/>
  <c r="M116" i="4" s="1"/>
  <c r="M81" i="4" s="1"/>
  <c r="M89" i="4" s="1"/>
  <c r="K275" i="4"/>
  <c r="K86" i="4"/>
  <c r="K94" i="4" s="1"/>
  <c r="S21" i="4"/>
  <c r="K61" i="4"/>
  <c r="K66" i="4"/>
  <c r="G234" i="4"/>
  <c r="O234" i="4"/>
  <c r="O243" i="4" s="1"/>
  <c r="E37" i="4"/>
  <c r="E237" i="4" s="1"/>
  <c r="E71" i="4"/>
  <c r="E78" i="4"/>
  <c r="E70" i="4"/>
  <c r="G68" i="4"/>
  <c r="G60" i="4"/>
  <c r="O68" i="4"/>
  <c r="O60" i="4"/>
  <c r="O78" i="4"/>
  <c r="I69" i="4"/>
  <c r="I61" i="4"/>
  <c r="Q69" i="4"/>
  <c r="Q61" i="4"/>
  <c r="X54" i="4"/>
  <c r="E68" i="4"/>
  <c r="M71" i="4"/>
  <c r="J83" i="4"/>
  <c r="J91" i="4" s="1"/>
  <c r="J272" i="4"/>
  <c r="K272" i="4"/>
  <c r="K83" i="4"/>
  <c r="K91" i="4" s="1"/>
  <c r="J273" i="4"/>
  <c r="J84" i="4"/>
  <c r="J92" i="4" s="1"/>
  <c r="L274" i="4"/>
  <c r="L85" i="4"/>
  <c r="L93" i="4" s="1"/>
  <c r="J274" i="4"/>
  <c r="J85" i="4"/>
  <c r="J93" i="4" s="1"/>
  <c r="K252" i="4"/>
  <c r="K270" i="4"/>
  <c r="R66" i="4"/>
  <c r="R74" i="4"/>
  <c r="R75" i="4" s="1"/>
  <c r="K73" i="4"/>
  <c r="E83" i="4"/>
  <c r="E91" i="4" s="1"/>
  <c r="F84" i="4"/>
  <c r="F92" i="4" s="1"/>
  <c r="R92" i="4"/>
  <c r="E86" i="4"/>
  <c r="E94" i="4" s="1"/>
  <c r="F87" i="4"/>
  <c r="F95" i="4" s="1"/>
  <c r="L200" i="4"/>
  <c r="N200" i="4"/>
  <c r="O252" i="4"/>
  <c r="M62" i="4"/>
  <c r="O72" i="4"/>
  <c r="O64" i="4"/>
  <c r="O265" i="4" s="1"/>
  <c r="O257" i="4" s="1"/>
  <c r="O71" i="4"/>
  <c r="I72" i="4"/>
  <c r="H187" i="4"/>
  <c r="H252" i="4"/>
  <c r="P252" i="4"/>
  <c r="J234" i="4"/>
  <c r="J243" i="4" s="1"/>
  <c r="N236" i="4"/>
  <c r="P64" i="4"/>
  <c r="J66" i="4"/>
  <c r="J268" i="4" s="1"/>
  <c r="J260" i="4" s="1"/>
  <c r="J74" i="4"/>
  <c r="H62" i="4"/>
  <c r="H63" i="4"/>
  <c r="I252" i="4"/>
  <c r="L37" i="4"/>
  <c r="L237" i="4" s="1"/>
  <c r="K234" i="4"/>
  <c r="K243" i="4" s="1"/>
  <c r="G236" i="4"/>
  <c r="O236" i="4"/>
  <c r="E69" i="4"/>
  <c r="X53" i="4"/>
  <c r="M69" i="4"/>
  <c r="H71" i="4"/>
  <c r="P71" i="4"/>
  <c r="K74" i="4"/>
  <c r="I63" i="4"/>
  <c r="F270" i="4"/>
  <c r="F114" i="4"/>
  <c r="F116" i="4" s="1"/>
  <c r="F81" i="4" s="1"/>
  <c r="F89" i="4" s="1"/>
  <c r="N270" i="4"/>
  <c r="N114" i="4"/>
  <c r="N116" i="4" s="1"/>
  <c r="N81" i="4" s="1"/>
  <c r="N89" i="4" s="1"/>
  <c r="L129" i="4"/>
  <c r="L131" i="4" s="1"/>
  <c r="N145" i="4"/>
  <c r="N147" i="4" s="1"/>
  <c r="L174" i="4"/>
  <c r="P187" i="4"/>
  <c r="G252" i="4"/>
  <c r="I234" i="4"/>
  <c r="I243" i="4" s="1"/>
  <c r="I78" i="4"/>
  <c r="E62" i="4"/>
  <c r="G72" i="4"/>
  <c r="G64" i="4"/>
  <c r="G268" i="4" s="1"/>
  <c r="G260" i="4" s="1"/>
  <c r="G62" i="4"/>
  <c r="G63" i="4"/>
  <c r="S266" i="4"/>
  <c r="S267" i="4"/>
  <c r="N266" i="4"/>
  <c r="N258" i="4" s="1"/>
  <c r="R234" i="4"/>
  <c r="F236" i="4"/>
  <c r="F243" i="4" s="1"/>
  <c r="H64" i="4"/>
  <c r="H266" i="4" s="1"/>
  <c r="H258" i="4" s="1"/>
  <c r="R62" i="4"/>
  <c r="F71" i="4"/>
  <c r="P268" i="4"/>
  <c r="P260" i="4" s="1"/>
  <c r="J252" i="4"/>
  <c r="R252" i="4"/>
  <c r="F61" i="4"/>
  <c r="N61" i="4"/>
  <c r="J62" i="4"/>
  <c r="L64" i="4"/>
  <c r="R94" i="4"/>
  <c r="G112" i="4"/>
  <c r="O112" i="4"/>
  <c r="G145" i="4"/>
  <c r="G147" i="4" s="1"/>
  <c r="O145" i="4"/>
  <c r="O147" i="4" s="1"/>
  <c r="O273" i="4"/>
  <c r="O84" i="4"/>
  <c r="O92" i="4" s="1"/>
  <c r="Q187" i="4"/>
  <c r="K213" i="4"/>
  <c r="J267" i="4"/>
  <c r="J259" i="4" s="1"/>
  <c r="L252" i="4"/>
  <c r="F68" i="4"/>
  <c r="N68" i="4"/>
  <c r="K63" i="4"/>
  <c r="E73" i="4"/>
  <c r="E65" i="4"/>
  <c r="M73" i="4"/>
  <c r="M65" i="4"/>
  <c r="O66" i="4"/>
  <c r="P72" i="4"/>
  <c r="Q74" i="4"/>
  <c r="J78" i="4"/>
  <c r="Q87" i="4"/>
  <c r="Q95" i="4" s="1"/>
  <c r="S95" i="4" s="1"/>
  <c r="F187" i="4"/>
  <c r="N187" i="4"/>
  <c r="G187" i="4"/>
  <c r="O187" i="4"/>
  <c r="G213" i="4"/>
  <c r="O213" i="4"/>
  <c r="L234" i="4"/>
  <c r="H236" i="4"/>
  <c r="P236" i="4"/>
  <c r="S265" i="4"/>
  <c r="I145" i="4"/>
  <c r="I147" i="4" s="1"/>
  <c r="Q145" i="4"/>
  <c r="Q147" i="4" s="1"/>
  <c r="K174" i="4"/>
  <c r="H200" i="4"/>
  <c r="P200" i="4"/>
  <c r="X229" i="4"/>
  <c r="I200" i="4"/>
  <c r="Q200" i="4"/>
  <c r="R276" i="3"/>
  <c r="R275" i="3"/>
  <c r="R274" i="3"/>
  <c r="R273" i="3"/>
  <c r="S272" i="3"/>
  <c r="R272" i="3"/>
  <c r="R271" i="3"/>
  <c r="P232" i="3"/>
  <c r="O232" i="3"/>
  <c r="N232" i="3"/>
  <c r="M232" i="3"/>
  <c r="L232" i="3"/>
  <c r="K232" i="3"/>
  <c r="J232" i="3"/>
  <c r="I232" i="3"/>
  <c r="H232" i="3"/>
  <c r="G232" i="3"/>
  <c r="F232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Q161" i="3"/>
  <c r="X88" i="3"/>
  <c r="R87" i="3"/>
  <c r="R86" i="3"/>
  <c r="R85" i="3"/>
  <c r="R84" i="3"/>
  <c r="R83" i="3"/>
  <c r="R82" i="3"/>
  <c r="Q73" i="3"/>
  <c r="S66" i="3"/>
  <c r="S65" i="3"/>
  <c r="S64" i="3"/>
  <c r="S63" i="3"/>
  <c r="N64" i="3"/>
  <c r="R40" i="3"/>
  <c r="R240" i="3" s="1"/>
  <c r="Q40" i="3"/>
  <c r="Q240" i="3" s="1"/>
  <c r="P40" i="3"/>
  <c r="P240" i="3" s="1"/>
  <c r="O40" i="3"/>
  <c r="O240" i="3" s="1"/>
  <c r="L40" i="3"/>
  <c r="L240" i="3" s="1"/>
  <c r="J40" i="3"/>
  <c r="J240" i="3" s="1"/>
  <c r="I40" i="3"/>
  <c r="I240" i="3" s="1"/>
  <c r="H40" i="3"/>
  <c r="H240" i="3" s="1"/>
  <c r="G40" i="3"/>
  <c r="G240" i="3" s="1"/>
  <c r="R39" i="3"/>
  <c r="R239" i="3" s="1"/>
  <c r="Q39" i="3"/>
  <c r="Q239" i="3" s="1"/>
  <c r="O39" i="3"/>
  <c r="O239" i="3" s="1"/>
  <c r="N39" i="3"/>
  <c r="N239" i="3" s="1"/>
  <c r="M39" i="3"/>
  <c r="M239" i="3" s="1"/>
  <c r="K73" i="3"/>
  <c r="J73" i="3"/>
  <c r="I39" i="3"/>
  <c r="I239" i="3" s="1"/>
  <c r="G39" i="3"/>
  <c r="G239" i="3" s="1"/>
  <c r="F39" i="3"/>
  <c r="F239" i="3" s="1"/>
  <c r="E39" i="3"/>
  <c r="E239" i="3" s="1"/>
  <c r="P38" i="3"/>
  <c r="P238" i="3" s="1"/>
  <c r="O38" i="3"/>
  <c r="O238" i="3" s="1"/>
  <c r="N38" i="3"/>
  <c r="N238" i="3" s="1"/>
  <c r="M72" i="3"/>
  <c r="L38" i="3"/>
  <c r="L238" i="3" s="1"/>
  <c r="K38" i="3"/>
  <c r="K238" i="3" s="1"/>
  <c r="H38" i="3"/>
  <c r="H238" i="3" s="1"/>
  <c r="G38" i="3"/>
  <c r="G238" i="3" s="1"/>
  <c r="F38" i="3"/>
  <c r="F238" i="3" s="1"/>
  <c r="E38" i="3"/>
  <c r="E238" i="3" s="1"/>
  <c r="R37" i="3"/>
  <c r="R237" i="3" s="1"/>
  <c r="Q37" i="3"/>
  <c r="Q237" i="3" s="1"/>
  <c r="P37" i="3"/>
  <c r="P237" i="3" s="1"/>
  <c r="M71" i="3"/>
  <c r="K37" i="3"/>
  <c r="K237" i="3" s="1"/>
  <c r="J37" i="3"/>
  <c r="J237" i="3" s="1"/>
  <c r="I37" i="3"/>
  <c r="I237" i="3" s="1"/>
  <c r="H37" i="3"/>
  <c r="H237" i="3" s="1"/>
  <c r="F37" i="3"/>
  <c r="F237" i="3" s="1"/>
  <c r="E37" i="3"/>
  <c r="E237" i="3" s="1"/>
  <c r="R235" i="3"/>
  <c r="Q235" i="3"/>
  <c r="P235" i="3"/>
  <c r="O235" i="3"/>
  <c r="N235" i="3"/>
  <c r="M235" i="3"/>
  <c r="L235" i="3"/>
  <c r="J235" i="3"/>
  <c r="I235" i="3"/>
  <c r="H235" i="3"/>
  <c r="G235" i="3"/>
  <c r="F235" i="3"/>
  <c r="E235" i="3"/>
  <c r="K40" i="3"/>
  <c r="K240" i="3" s="1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R21" i="3"/>
  <c r="O15" i="3"/>
  <c r="N15" i="3"/>
  <c r="M15" i="3"/>
  <c r="L15" i="3"/>
  <c r="G15" i="3"/>
  <c r="R15" i="3"/>
  <c r="Q15" i="3"/>
  <c r="P15" i="3"/>
  <c r="K15" i="3"/>
  <c r="J15" i="3"/>
  <c r="I15" i="3"/>
  <c r="H15" i="3"/>
  <c r="F15" i="3"/>
  <c r="E15" i="3"/>
  <c r="X11" i="3"/>
  <c r="S9" i="3"/>
  <c r="S6" i="3"/>
  <c r="E267" i="4" l="1"/>
  <c r="E259" i="4" s="1"/>
  <c r="E250" i="4" s="1"/>
  <c r="X22" i="4"/>
  <c r="K267" i="4"/>
  <c r="K259" i="4" s="1"/>
  <c r="E276" i="4"/>
  <c r="E285" i="4" s="1"/>
  <c r="E87" i="4"/>
  <c r="E95" i="4" s="1"/>
  <c r="E96" i="4" s="1"/>
  <c r="N273" i="4"/>
  <c r="N84" i="4"/>
  <c r="N92" i="4" s="1"/>
  <c r="E273" i="4"/>
  <c r="E84" i="4"/>
  <c r="E92" i="4" s="1"/>
  <c r="M68" i="3"/>
  <c r="Q74" i="3"/>
  <c r="H268" i="4"/>
  <c r="H260" i="4" s="1"/>
  <c r="R266" i="4"/>
  <c r="R258" i="4" s="1"/>
  <c r="G243" i="4"/>
  <c r="E265" i="4"/>
  <c r="E257" i="4" s="1"/>
  <c r="I276" i="4"/>
  <c r="I285" i="4" s="1"/>
  <c r="M276" i="4"/>
  <c r="M87" i="4"/>
  <c r="M95" i="4" s="1"/>
  <c r="N78" i="3"/>
  <c r="L174" i="3"/>
  <c r="L273" i="3" s="1"/>
  <c r="K268" i="4"/>
  <c r="K260" i="4" s="1"/>
  <c r="S258" i="4"/>
  <c r="M266" i="4"/>
  <c r="M258" i="4" s="1"/>
  <c r="H87" i="4"/>
  <c r="H95" i="4" s="1"/>
  <c r="H271" i="4"/>
  <c r="H82" i="4"/>
  <c r="H90" i="4" s="1"/>
  <c r="S257" i="4"/>
  <c r="O60" i="3"/>
  <c r="L243" i="4"/>
  <c r="I267" i="4"/>
  <c r="I259" i="4" s="1"/>
  <c r="S260" i="4"/>
  <c r="Q267" i="4"/>
  <c r="Q259" i="4" s="1"/>
  <c r="Q250" i="4" s="1"/>
  <c r="I266" i="4"/>
  <c r="I258" i="4" s="1"/>
  <c r="M275" i="4"/>
  <c r="M284" i="4" s="1"/>
  <c r="M86" i="4"/>
  <c r="M94" i="4" s="1"/>
  <c r="P266" i="4"/>
  <c r="P258" i="4" s="1"/>
  <c r="R243" i="4"/>
  <c r="J266" i="4"/>
  <c r="J258" i="4" s="1"/>
  <c r="J283" i="4" s="1"/>
  <c r="E268" i="4"/>
  <c r="E260" i="4" s="1"/>
  <c r="Q266" i="4"/>
  <c r="Q258" i="4" s="1"/>
  <c r="I271" i="4"/>
  <c r="I82" i="4"/>
  <c r="I90" i="4" s="1"/>
  <c r="G273" i="4"/>
  <c r="P84" i="4"/>
  <c r="P92" i="4" s="1"/>
  <c r="L266" i="4"/>
  <c r="L258" i="4" s="1"/>
  <c r="P267" i="4"/>
  <c r="P259" i="4" s="1"/>
  <c r="P250" i="4" s="1"/>
  <c r="N268" i="4"/>
  <c r="N260" i="4" s="1"/>
  <c r="G267" i="4"/>
  <c r="G259" i="4" s="1"/>
  <c r="G284" i="4" s="1"/>
  <c r="N267" i="4"/>
  <c r="N259" i="4" s="1"/>
  <c r="N250" i="4" s="1"/>
  <c r="Q268" i="4"/>
  <c r="Q260" i="4" s="1"/>
  <c r="J75" i="4"/>
  <c r="L75" i="4"/>
  <c r="I265" i="4"/>
  <c r="I257" i="4" s="1"/>
  <c r="P75" i="4"/>
  <c r="S90" i="4"/>
  <c r="F271" i="4"/>
  <c r="F82" i="4"/>
  <c r="F90" i="4" s="1"/>
  <c r="F96" i="4" s="1"/>
  <c r="J271" i="4"/>
  <c r="J82" i="4"/>
  <c r="J90" i="4" s="1"/>
  <c r="M37" i="3"/>
  <c r="M237" i="3" s="1"/>
  <c r="M267" i="4"/>
  <c r="M259" i="4" s="1"/>
  <c r="F266" i="4"/>
  <c r="F258" i="4" s="1"/>
  <c r="M272" i="4"/>
  <c r="M83" i="4"/>
  <c r="M91" i="4" s="1"/>
  <c r="K250" i="4"/>
  <c r="K284" i="4"/>
  <c r="H285" i="4"/>
  <c r="H251" i="4"/>
  <c r="E282" i="4"/>
  <c r="E248" i="4"/>
  <c r="H249" i="4"/>
  <c r="I250" i="4"/>
  <c r="I249" i="4"/>
  <c r="I283" i="4"/>
  <c r="J284" i="4"/>
  <c r="J250" i="4"/>
  <c r="P249" i="4"/>
  <c r="E251" i="4"/>
  <c r="L249" i="4"/>
  <c r="L283" i="4"/>
  <c r="N285" i="4"/>
  <c r="N251" i="4"/>
  <c r="Q251" i="4"/>
  <c r="Q285" i="4"/>
  <c r="S285" i="4" s="1"/>
  <c r="I282" i="4"/>
  <c r="I248" i="4"/>
  <c r="R283" i="4"/>
  <c r="R249" i="4"/>
  <c r="K251" i="4"/>
  <c r="M283" i="4"/>
  <c r="M249" i="4"/>
  <c r="R285" i="4"/>
  <c r="R251" i="4"/>
  <c r="J285" i="4"/>
  <c r="J251" i="4"/>
  <c r="I251" i="4"/>
  <c r="M250" i="4"/>
  <c r="P248" i="4"/>
  <c r="P282" i="4"/>
  <c r="E283" i="4"/>
  <c r="E249" i="4"/>
  <c r="Q282" i="4"/>
  <c r="Q248" i="4"/>
  <c r="F249" i="4"/>
  <c r="N249" i="4"/>
  <c r="G251" i="4"/>
  <c r="O282" i="4"/>
  <c r="O248" i="4"/>
  <c r="K283" i="4"/>
  <c r="K249" i="4"/>
  <c r="L250" i="4"/>
  <c r="I275" i="4"/>
  <c r="I284" i="4" s="1"/>
  <c r="I86" i="4"/>
  <c r="I94" i="4" s="1"/>
  <c r="G75" i="4"/>
  <c r="F267" i="4"/>
  <c r="F259" i="4" s="1"/>
  <c r="S92" i="4"/>
  <c r="I272" i="4"/>
  <c r="I83" i="4"/>
  <c r="I91" i="4" s="1"/>
  <c r="G274" i="4"/>
  <c r="G85" i="4"/>
  <c r="G93" i="4" s="1"/>
  <c r="G272" i="4"/>
  <c r="G83" i="4"/>
  <c r="G91" i="4" s="1"/>
  <c r="F268" i="4"/>
  <c r="F260" i="4" s="1"/>
  <c r="M265" i="4"/>
  <c r="M257" i="4" s="1"/>
  <c r="E75" i="4"/>
  <c r="O75" i="4"/>
  <c r="N282" i="4"/>
  <c r="N248" i="4"/>
  <c r="L273" i="4"/>
  <c r="L84" i="4"/>
  <c r="L92" i="4" s="1"/>
  <c r="F265" i="4"/>
  <c r="F257" i="4" s="1"/>
  <c r="M268" i="4"/>
  <c r="M260" i="4" s="1"/>
  <c r="H75" i="4"/>
  <c r="O114" i="4"/>
  <c r="O116" i="4" s="1"/>
  <c r="O81" i="4" s="1"/>
  <c r="O89" i="4" s="1"/>
  <c r="O270" i="4"/>
  <c r="N85" i="4"/>
  <c r="N93" i="4" s="1"/>
  <c r="N274" i="4"/>
  <c r="N283" i="4" s="1"/>
  <c r="R267" i="4"/>
  <c r="R259" i="4" s="1"/>
  <c r="K276" i="4"/>
  <c r="K285" i="4" s="1"/>
  <c r="K87" i="4"/>
  <c r="K95" i="4" s="1"/>
  <c r="G270" i="4"/>
  <c r="G114" i="4"/>
  <c r="G116" i="4" s="1"/>
  <c r="G81" i="4" s="1"/>
  <c r="G89" i="4" s="1"/>
  <c r="X89" i="4" s="1"/>
  <c r="L271" i="4"/>
  <c r="L82" i="4"/>
  <c r="L90" i="4" s="1"/>
  <c r="G265" i="4"/>
  <c r="G257" i="4" s="1"/>
  <c r="H274" i="4"/>
  <c r="H283" i="4" s="1"/>
  <c r="H85" i="4"/>
  <c r="H93" i="4" s="1"/>
  <c r="N275" i="4"/>
  <c r="N86" i="4"/>
  <c r="N94" i="4" s="1"/>
  <c r="K271" i="4"/>
  <c r="K82" i="4"/>
  <c r="K90" i="4" s="1"/>
  <c r="R96" i="4"/>
  <c r="K265" i="4"/>
  <c r="K257" i="4" s="1"/>
  <c r="O268" i="4"/>
  <c r="O260" i="4" s="1"/>
  <c r="P275" i="4"/>
  <c r="P86" i="4"/>
  <c r="P94" i="4" s="1"/>
  <c r="F85" i="4"/>
  <c r="F93" i="4" s="1"/>
  <c r="F274" i="4"/>
  <c r="F283" i="4" s="1"/>
  <c r="N75" i="4"/>
  <c r="Q274" i="4"/>
  <c r="Q283" i="4" s="1"/>
  <c r="S283" i="4" s="1"/>
  <c r="Q85" i="4"/>
  <c r="Q93" i="4" s="1"/>
  <c r="S93" i="4" s="1"/>
  <c r="H267" i="4"/>
  <c r="H259" i="4" s="1"/>
  <c r="G266" i="4"/>
  <c r="G258" i="4" s="1"/>
  <c r="L275" i="4"/>
  <c r="L284" i="4" s="1"/>
  <c r="L86" i="4"/>
  <c r="L94" i="4" s="1"/>
  <c r="H243" i="4"/>
  <c r="Q75" i="4"/>
  <c r="P243" i="4"/>
  <c r="O274" i="4"/>
  <c r="O85" i="4"/>
  <c r="O93" i="4" s="1"/>
  <c r="O272" i="4"/>
  <c r="O83" i="4"/>
  <c r="O91" i="4" s="1"/>
  <c r="Q249" i="4"/>
  <c r="P274" i="4"/>
  <c r="P283" i="4" s="1"/>
  <c r="P85" i="4"/>
  <c r="P93" i="4" s="1"/>
  <c r="P96" i="4" s="1"/>
  <c r="O266" i="4"/>
  <c r="O258" i="4" s="1"/>
  <c r="P285" i="4"/>
  <c r="P251" i="4"/>
  <c r="M75" i="4"/>
  <c r="L268" i="4"/>
  <c r="L260" i="4" s="1"/>
  <c r="Q275" i="4"/>
  <c r="Q284" i="4" s="1"/>
  <c r="Q86" i="4"/>
  <c r="Q94" i="4" s="1"/>
  <c r="S94" i="4" s="1"/>
  <c r="R265" i="4"/>
  <c r="R257" i="4" s="1"/>
  <c r="O267" i="4"/>
  <c r="O259" i="4" s="1"/>
  <c r="L265" i="4"/>
  <c r="L257" i="4" s="1"/>
  <c r="N272" i="4"/>
  <c r="N83" i="4"/>
  <c r="N91" i="4" s="1"/>
  <c r="N96" i="4" s="1"/>
  <c r="M271" i="4"/>
  <c r="M82" i="4"/>
  <c r="M90" i="4" s="1"/>
  <c r="H275" i="4"/>
  <c r="H86" i="4"/>
  <c r="H94" i="4" s="1"/>
  <c r="H96" i="4" s="1"/>
  <c r="O276" i="4"/>
  <c r="O87" i="4"/>
  <c r="O95" i="4" s="1"/>
  <c r="F75" i="4"/>
  <c r="J265" i="4"/>
  <c r="J257" i="4" s="1"/>
  <c r="H265" i="4"/>
  <c r="H257" i="4" s="1"/>
  <c r="Q272" i="4"/>
  <c r="Q83" i="4"/>
  <c r="Q91" i="4" s="1"/>
  <c r="S91" i="4" s="1"/>
  <c r="K273" i="4"/>
  <c r="K84" i="4"/>
  <c r="K92" i="4" s="1"/>
  <c r="X92" i="4" s="1"/>
  <c r="G276" i="4"/>
  <c r="G285" i="4" s="1"/>
  <c r="G87" i="4"/>
  <c r="G95" i="4" s="1"/>
  <c r="J96" i="4"/>
  <c r="S89" i="4"/>
  <c r="I96" i="4"/>
  <c r="I74" i="3"/>
  <c r="F63" i="3"/>
  <c r="N32" i="3"/>
  <c r="M70" i="3"/>
  <c r="K112" i="3"/>
  <c r="K114" i="3" s="1"/>
  <c r="K116" i="3" s="1"/>
  <c r="K81" i="3" s="1"/>
  <c r="K89" i="3" s="1"/>
  <c r="N63" i="3"/>
  <c r="E70" i="3"/>
  <c r="J62" i="3"/>
  <c r="R65" i="3"/>
  <c r="F32" i="3"/>
  <c r="K68" i="3"/>
  <c r="Q63" i="3"/>
  <c r="O74" i="3"/>
  <c r="K69" i="3"/>
  <c r="I62" i="3"/>
  <c r="E32" i="3"/>
  <c r="H63" i="3"/>
  <c r="P63" i="3"/>
  <c r="F66" i="3"/>
  <c r="G32" i="3"/>
  <c r="O32" i="3"/>
  <c r="M38" i="3"/>
  <c r="M238" i="3" s="1"/>
  <c r="J145" i="3"/>
  <c r="R145" i="3"/>
  <c r="L145" i="3"/>
  <c r="L147" i="3" s="1"/>
  <c r="L83" i="3" s="1"/>
  <c r="K174" i="3"/>
  <c r="K273" i="3" s="1"/>
  <c r="E174" i="3"/>
  <c r="M174" i="3"/>
  <c r="G174" i="3"/>
  <c r="G273" i="3" s="1"/>
  <c r="O174" i="3"/>
  <c r="K213" i="3"/>
  <c r="G213" i="3"/>
  <c r="L213" i="3"/>
  <c r="F213" i="3"/>
  <c r="F87" i="3" s="1"/>
  <c r="N213" i="3"/>
  <c r="H213" i="3"/>
  <c r="H276" i="3" s="1"/>
  <c r="P213" i="3"/>
  <c r="P87" i="3" s="1"/>
  <c r="G74" i="3"/>
  <c r="H32" i="3"/>
  <c r="P32" i="3"/>
  <c r="E234" i="3"/>
  <c r="I236" i="3"/>
  <c r="Q236" i="3"/>
  <c r="E68" i="3"/>
  <c r="M60" i="3"/>
  <c r="I70" i="3"/>
  <c r="M64" i="3"/>
  <c r="O112" i="3"/>
  <c r="O270" i="3" s="1"/>
  <c r="O213" i="3"/>
  <c r="O276" i="3" s="1"/>
  <c r="S22" i="3"/>
  <c r="X22" i="3" s="1"/>
  <c r="M61" i="3"/>
  <c r="S20" i="3"/>
  <c r="O252" i="3"/>
  <c r="J236" i="3"/>
  <c r="R236" i="3"/>
  <c r="F64" i="3"/>
  <c r="S265" i="3"/>
  <c r="E61" i="3"/>
  <c r="S10" i="3"/>
  <c r="X10" i="3" s="1"/>
  <c r="I69" i="3"/>
  <c r="F129" i="3"/>
  <c r="F131" i="3" s="1"/>
  <c r="F82" i="3" s="1"/>
  <c r="N129" i="3"/>
  <c r="N131" i="3" s="1"/>
  <c r="H129" i="3"/>
  <c r="H131" i="3" s="1"/>
  <c r="H271" i="3" s="1"/>
  <c r="P129" i="3"/>
  <c r="P131" i="3" s="1"/>
  <c r="P82" i="3" s="1"/>
  <c r="J129" i="3"/>
  <c r="J131" i="3" s="1"/>
  <c r="J271" i="3" s="1"/>
  <c r="R129" i="3"/>
  <c r="K32" i="3"/>
  <c r="O236" i="3"/>
  <c r="R73" i="3"/>
  <c r="J112" i="3"/>
  <c r="R112" i="3"/>
  <c r="R270" i="3" s="1"/>
  <c r="L112" i="3"/>
  <c r="L114" i="3" s="1"/>
  <c r="L116" i="3" s="1"/>
  <c r="L81" i="3" s="1"/>
  <c r="F112" i="3"/>
  <c r="N112" i="3"/>
  <c r="N270" i="3" s="1"/>
  <c r="P112" i="3"/>
  <c r="P270" i="3" s="1"/>
  <c r="G129" i="3"/>
  <c r="G131" i="3" s="1"/>
  <c r="G82" i="3" s="1"/>
  <c r="O129" i="3"/>
  <c r="O131" i="3" s="1"/>
  <c r="O271" i="3" s="1"/>
  <c r="K234" i="3"/>
  <c r="G236" i="3"/>
  <c r="F187" i="3"/>
  <c r="F274" i="3" s="1"/>
  <c r="N187" i="3"/>
  <c r="N274" i="3" s="1"/>
  <c r="H187" i="3"/>
  <c r="H274" i="3" s="1"/>
  <c r="P187" i="3"/>
  <c r="P85" i="3" s="1"/>
  <c r="J187" i="3"/>
  <c r="J274" i="3" s="1"/>
  <c r="L252" i="3"/>
  <c r="L61" i="3"/>
  <c r="N252" i="3"/>
  <c r="L64" i="3"/>
  <c r="F73" i="3"/>
  <c r="N73" i="3"/>
  <c r="H74" i="3"/>
  <c r="H66" i="3"/>
  <c r="P74" i="3"/>
  <c r="P66" i="3"/>
  <c r="H145" i="3"/>
  <c r="H147" i="3" s="1"/>
  <c r="P145" i="3"/>
  <c r="P147" i="3" s="1"/>
  <c r="M234" i="3"/>
  <c r="M32" i="3"/>
  <c r="E64" i="3"/>
  <c r="G73" i="3"/>
  <c r="O73" i="3"/>
  <c r="I66" i="3"/>
  <c r="Q66" i="3"/>
  <c r="S268" i="3"/>
  <c r="E72" i="3"/>
  <c r="L84" i="3"/>
  <c r="L92" i="3" s="1"/>
  <c r="L32" i="3"/>
  <c r="G234" i="3"/>
  <c r="O234" i="3"/>
  <c r="K236" i="3"/>
  <c r="Q61" i="3"/>
  <c r="K62" i="3"/>
  <c r="E71" i="3"/>
  <c r="G72" i="3"/>
  <c r="O72" i="3"/>
  <c r="I65" i="3"/>
  <c r="Q65" i="3"/>
  <c r="S267" i="3"/>
  <c r="K145" i="3"/>
  <c r="K147" i="3" s="1"/>
  <c r="K83" i="3" s="1"/>
  <c r="M145" i="3"/>
  <c r="M147" i="3" s="1"/>
  <c r="L236" i="3"/>
  <c r="N71" i="3"/>
  <c r="N37" i="3"/>
  <c r="N237" i="3" s="1"/>
  <c r="F78" i="3"/>
  <c r="J69" i="3"/>
  <c r="R69" i="3"/>
  <c r="X56" i="3"/>
  <c r="J65" i="3"/>
  <c r="E112" i="3"/>
  <c r="E114" i="3" s="1"/>
  <c r="E116" i="3" s="1"/>
  <c r="E81" i="3" s="1"/>
  <c r="E89" i="3" s="1"/>
  <c r="M112" i="3"/>
  <c r="M114" i="3" s="1"/>
  <c r="M116" i="3" s="1"/>
  <c r="M81" i="3" s="1"/>
  <c r="F234" i="3"/>
  <c r="N234" i="3"/>
  <c r="L68" i="3"/>
  <c r="F60" i="3"/>
  <c r="H73" i="3"/>
  <c r="P73" i="3"/>
  <c r="I145" i="3"/>
  <c r="I147" i="3" s="1"/>
  <c r="Q145" i="3"/>
  <c r="Q147" i="3" s="1"/>
  <c r="E145" i="3"/>
  <c r="E147" i="3" s="1"/>
  <c r="E83" i="3" s="1"/>
  <c r="E187" i="3"/>
  <c r="E85" i="3" s="1"/>
  <c r="M187" i="3"/>
  <c r="M274" i="3" s="1"/>
  <c r="I187" i="3"/>
  <c r="I85" i="3" s="1"/>
  <c r="Q187" i="3"/>
  <c r="Q274" i="3" s="1"/>
  <c r="E213" i="3"/>
  <c r="M213" i="3"/>
  <c r="M276" i="3" s="1"/>
  <c r="H236" i="3"/>
  <c r="P236" i="3"/>
  <c r="Q234" i="3"/>
  <c r="Q243" i="3" s="1"/>
  <c r="K78" i="3"/>
  <c r="E236" i="3"/>
  <c r="M236" i="3"/>
  <c r="G69" i="3"/>
  <c r="O69" i="3"/>
  <c r="X55" i="3"/>
  <c r="O71" i="3"/>
  <c r="I64" i="3"/>
  <c r="Q64" i="3"/>
  <c r="H200" i="3"/>
  <c r="P200" i="3"/>
  <c r="P86" i="3" s="1"/>
  <c r="P94" i="3" s="1"/>
  <c r="L200" i="3"/>
  <c r="L275" i="3" s="1"/>
  <c r="R234" i="3"/>
  <c r="R243" i="3" s="1"/>
  <c r="F236" i="3"/>
  <c r="N236" i="3"/>
  <c r="H70" i="3"/>
  <c r="P70" i="3"/>
  <c r="L69" i="3"/>
  <c r="N66" i="3"/>
  <c r="H112" i="3"/>
  <c r="H270" i="3" s="1"/>
  <c r="I200" i="3"/>
  <c r="Q200" i="3"/>
  <c r="Q86" i="3" s="1"/>
  <c r="K200" i="3"/>
  <c r="K275" i="3" s="1"/>
  <c r="E200" i="3"/>
  <c r="E275" i="3" s="1"/>
  <c r="M200" i="3"/>
  <c r="M275" i="3" s="1"/>
  <c r="I213" i="3"/>
  <c r="I87" i="3" s="1"/>
  <c r="Q213" i="3"/>
  <c r="Q87" i="3" s="1"/>
  <c r="G60" i="3"/>
  <c r="E69" i="3"/>
  <c r="M69" i="3"/>
  <c r="I71" i="3"/>
  <c r="Q71" i="3"/>
  <c r="X57" i="3"/>
  <c r="I112" i="3"/>
  <c r="I114" i="3" s="1"/>
  <c r="I116" i="3" s="1"/>
  <c r="I81" i="3" s="1"/>
  <c r="Q112" i="3"/>
  <c r="Q114" i="3" s="1"/>
  <c r="Q116" i="3" s="1"/>
  <c r="Q81" i="3" s="1"/>
  <c r="G112" i="3"/>
  <c r="G270" i="3" s="1"/>
  <c r="E129" i="3"/>
  <c r="E131" i="3" s="1"/>
  <c r="E82" i="3" s="1"/>
  <c r="M129" i="3"/>
  <c r="M131" i="3" s="1"/>
  <c r="I129" i="3"/>
  <c r="I131" i="3" s="1"/>
  <c r="I82" i="3" s="1"/>
  <c r="Q129" i="3"/>
  <c r="Q131" i="3" s="1"/>
  <c r="Q82" i="3" s="1"/>
  <c r="F145" i="3"/>
  <c r="F147" i="3" s="1"/>
  <c r="F272" i="3" s="1"/>
  <c r="N145" i="3"/>
  <c r="N147" i="3" s="1"/>
  <c r="J174" i="3"/>
  <c r="J273" i="3" s="1"/>
  <c r="F174" i="3"/>
  <c r="F84" i="3" s="1"/>
  <c r="N174" i="3"/>
  <c r="N273" i="3" s="1"/>
  <c r="M83" i="3"/>
  <c r="M272" i="3"/>
  <c r="I274" i="3"/>
  <c r="Q94" i="3"/>
  <c r="F270" i="3"/>
  <c r="F114" i="3"/>
  <c r="F116" i="3" s="1"/>
  <c r="F81" i="3" s="1"/>
  <c r="E84" i="3"/>
  <c r="E273" i="3"/>
  <c r="M273" i="3"/>
  <c r="M84" i="3"/>
  <c r="O273" i="3"/>
  <c r="O84" i="3"/>
  <c r="G87" i="3"/>
  <c r="G276" i="3"/>
  <c r="N276" i="3"/>
  <c r="N87" i="3"/>
  <c r="Q72" i="3"/>
  <c r="Q38" i="3"/>
  <c r="Q238" i="3" s="1"/>
  <c r="E40" i="3"/>
  <c r="E240" i="3" s="1"/>
  <c r="Q68" i="3"/>
  <c r="Q60" i="3"/>
  <c r="H71" i="3"/>
  <c r="P71" i="3"/>
  <c r="K66" i="3"/>
  <c r="E60" i="3"/>
  <c r="G63" i="3"/>
  <c r="S266" i="3"/>
  <c r="G66" i="3"/>
  <c r="O70" i="3"/>
  <c r="F71" i="3"/>
  <c r="G145" i="3"/>
  <c r="G147" i="3" s="1"/>
  <c r="O145" i="3"/>
  <c r="O147" i="3" s="1"/>
  <c r="G187" i="3"/>
  <c r="O187" i="3"/>
  <c r="J200" i="3"/>
  <c r="L234" i="3"/>
  <c r="K235" i="3"/>
  <c r="O37" i="3"/>
  <c r="O237" i="3" s="1"/>
  <c r="M40" i="3"/>
  <c r="M240" i="3" s="1"/>
  <c r="E274" i="3"/>
  <c r="J38" i="3"/>
  <c r="J238" i="3" s="1"/>
  <c r="R68" i="3"/>
  <c r="R60" i="3"/>
  <c r="M87" i="3"/>
  <c r="E63" i="3"/>
  <c r="E268" i="3" s="1"/>
  <c r="E260" i="3" s="1"/>
  <c r="M63" i="3"/>
  <c r="J39" i="3"/>
  <c r="J239" i="3" s="1"/>
  <c r="L78" i="3"/>
  <c r="F69" i="3"/>
  <c r="F61" i="3"/>
  <c r="N69" i="3"/>
  <c r="N61" i="3"/>
  <c r="J72" i="3"/>
  <c r="J64" i="3"/>
  <c r="R72" i="3"/>
  <c r="R64" i="3"/>
  <c r="L66" i="3"/>
  <c r="L74" i="3"/>
  <c r="O62" i="3"/>
  <c r="G71" i="3"/>
  <c r="R92" i="3"/>
  <c r="R93" i="3"/>
  <c r="Q275" i="3"/>
  <c r="L276" i="3"/>
  <c r="L87" i="3"/>
  <c r="K252" i="3"/>
  <c r="R38" i="3"/>
  <c r="R238" i="3" s="1"/>
  <c r="P72" i="3"/>
  <c r="P64" i="3"/>
  <c r="K65" i="3"/>
  <c r="O78" i="3"/>
  <c r="L39" i="3"/>
  <c r="L239" i="3" s="1"/>
  <c r="X52" i="3"/>
  <c r="G61" i="3"/>
  <c r="O61" i="3"/>
  <c r="J71" i="3"/>
  <c r="J63" i="3"/>
  <c r="R71" i="3"/>
  <c r="R63" i="3"/>
  <c r="K64" i="3"/>
  <c r="L73" i="3"/>
  <c r="L65" i="3"/>
  <c r="E66" i="3"/>
  <c r="X58" i="3"/>
  <c r="E74" i="3"/>
  <c r="M66" i="3"/>
  <c r="M74" i="3"/>
  <c r="Q62" i="3"/>
  <c r="I63" i="3"/>
  <c r="Q70" i="3"/>
  <c r="K72" i="3"/>
  <c r="I73" i="3"/>
  <c r="E78" i="3"/>
  <c r="I270" i="3"/>
  <c r="Q270" i="3"/>
  <c r="K129" i="3"/>
  <c r="K131" i="3" s="1"/>
  <c r="E252" i="3"/>
  <c r="I234" i="3"/>
  <c r="I78" i="3"/>
  <c r="I32" i="3"/>
  <c r="G37" i="3"/>
  <c r="G237" i="3" s="1"/>
  <c r="J234" i="3"/>
  <c r="J243" i="3" s="1"/>
  <c r="J78" i="3"/>
  <c r="N40" i="3"/>
  <c r="N240" i="3" s="1"/>
  <c r="R66" i="3"/>
  <c r="R74" i="3"/>
  <c r="G65" i="3"/>
  <c r="O65" i="3"/>
  <c r="J32" i="3"/>
  <c r="L37" i="3"/>
  <c r="L237" i="3" s="1"/>
  <c r="H39" i="3"/>
  <c r="H239" i="3" s="1"/>
  <c r="P39" i="3"/>
  <c r="P239" i="3" s="1"/>
  <c r="F68" i="3"/>
  <c r="N68" i="3"/>
  <c r="H69" i="3"/>
  <c r="H61" i="3"/>
  <c r="P69" i="3"/>
  <c r="P61" i="3"/>
  <c r="J70" i="3"/>
  <c r="R70" i="3"/>
  <c r="K71" i="3"/>
  <c r="K63" i="3"/>
  <c r="E73" i="3"/>
  <c r="E65" i="3"/>
  <c r="M73" i="3"/>
  <c r="M65" i="3"/>
  <c r="F74" i="3"/>
  <c r="N74" i="3"/>
  <c r="K60" i="3"/>
  <c r="R62" i="3"/>
  <c r="O63" i="3"/>
  <c r="O66" i="3"/>
  <c r="L72" i="3"/>
  <c r="R90" i="3"/>
  <c r="R94" i="3"/>
  <c r="J270" i="3"/>
  <c r="J114" i="3"/>
  <c r="J116" i="3" s="1"/>
  <c r="J81" i="3" s="1"/>
  <c r="L129" i="3"/>
  <c r="L131" i="3" s="1"/>
  <c r="J147" i="3"/>
  <c r="H174" i="3"/>
  <c r="P174" i="3"/>
  <c r="I276" i="3"/>
  <c r="X229" i="3"/>
  <c r="F252" i="3"/>
  <c r="G68" i="3"/>
  <c r="O68" i="3"/>
  <c r="K70" i="3"/>
  <c r="X54" i="3"/>
  <c r="L71" i="3"/>
  <c r="I61" i="3"/>
  <c r="G70" i="3"/>
  <c r="G78" i="3"/>
  <c r="M89" i="3"/>
  <c r="M82" i="3"/>
  <c r="M271" i="3"/>
  <c r="I174" i="3"/>
  <c r="Q174" i="3"/>
  <c r="K187" i="3"/>
  <c r="F200" i="3"/>
  <c r="N200" i="3"/>
  <c r="J213" i="3"/>
  <c r="G252" i="3"/>
  <c r="I72" i="3"/>
  <c r="I38" i="3"/>
  <c r="I238" i="3" s="1"/>
  <c r="K39" i="3"/>
  <c r="K239" i="3" s="1"/>
  <c r="I68" i="3"/>
  <c r="I60" i="3"/>
  <c r="F40" i="3"/>
  <c r="F240" i="3" s="1"/>
  <c r="J68" i="3"/>
  <c r="J60" i="3"/>
  <c r="H72" i="3"/>
  <c r="H64" i="3"/>
  <c r="J66" i="3"/>
  <c r="J74" i="3"/>
  <c r="N85" i="3"/>
  <c r="E276" i="3"/>
  <c r="E87" i="3"/>
  <c r="S21" i="3"/>
  <c r="S27" i="3"/>
  <c r="X27" i="3" s="1"/>
  <c r="H234" i="3"/>
  <c r="H78" i="3"/>
  <c r="P234" i="3"/>
  <c r="P78" i="3"/>
  <c r="H68" i="3"/>
  <c r="H60" i="3"/>
  <c r="P68" i="3"/>
  <c r="P60" i="3"/>
  <c r="J61" i="3"/>
  <c r="R61" i="3"/>
  <c r="F72" i="3"/>
  <c r="N72" i="3"/>
  <c r="N60" i="3"/>
  <c r="K61" i="3"/>
  <c r="G62" i="3"/>
  <c r="Q69" i="3"/>
  <c r="M78" i="3"/>
  <c r="F271" i="3"/>
  <c r="N82" i="3"/>
  <c r="N271" i="3"/>
  <c r="J84" i="3"/>
  <c r="L187" i="3"/>
  <c r="G200" i="3"/>
  <c r="O200" i="3"/>
  <c r="K276" i="3"/>
  <c r="K87" i="3"/>
  <c r="M252" i="3"/>
  <c r="X53" i="3"/>
  <c r="L62" i="3"/>
  <c r="G64" i="3"/>
  <c r="O64" i="3"/>
  <c r="H252" i="3"/>
  <c r="P252" i="3"/>
  <c r="E62" i="3"/>
  <c r="M62" i="3"/>
  <c r="K74" i="3"/>
  <c r="I252" i="3"/>
  <c r="Q252" i="3"/>
  <c r="F62" i="3"/>
  <c r="N62" i="3"/>
  <c r="L63" i="3"/>
  <c r="F65" i="3"/>
  <c r="N65" i="3"/>
  <c r="L70" i="3"/>
  <c r="J252" i="3"/>
  <c r="R252" i="3"/>
  <c r="L60" i="3"/>
  <c r="H62" i="3"/>
  <c r="P62" i="3"/>
  <c r="H65" i="3"/>
  <c r="P65" i="3"/>
  <c r="F70" i="3"/>
  <c r="N70" i="3"/>
  <c r="R91" i="3"/>
  <c r="R95" i="3"/>
  <c r="P245" i="4" l="1"/>
  <c r="P254" i="4" s="1"/>
  <c r="P246" i="4"/>
  <c r="P255" i="4" s="1"/>
  <c r="X260" i="4"/>
  <c r="Q271" i="3"/>
  <c r="H85" i="3"/>
  <c r="H93" i="3" s="1"/>
  <c r="S257" i="3"/>
  <c r="P284" i="4"/>
  <c r="X94" i="4"/>
  <c r="L96" i="4"/>
  <c r="E284" i="4"/>
  <c r="N284" i="4"/>
  <c r="L270" i="3"/>
  <c r="X95" i="4"/>
  <c r="F265" i="3"/>
  <c r="F257" i="3" s="1"/>
  <c r="I271" i="3"/>
  <c r="F83" i="3"/>
  <c r="F85" i="3"/>
  <c r="P276" i="3"/>
  <c r="P271" i="3"/>
  <c r="K272" i="3"/>
  <c r="X257" i="4"/>
  <c r="M96" i="4"/>
  <c r="X259" i="4"/>
  <c r="S258" i="3"/>
  <c r="H82" i="3"/>
  <c r="Q85" i="3"/>
  <c r="Q93" i="3" s="1"/>
  <c r="S259" i="3"/>
  <c r="S260" i="3"/>
  <c r="P247" i="4"/>
  <c r="N247" i="4"/>
  <c r="N256" i="4" s="1"/>
  <c r="X93" i="4"/>
  <c r="J249" i="4"/>
  <c r="E247" i="4"/>
  <c r="E256" i="4" s="1"/>
  <c r="R114" i="3"/>
  <c r="R116" i="3" s="1"/>
  <c r="R81" i="3" s="1"/>
  <c r="H87" i="3"/>
  <c r="G84" i="3"/>
  <c r="G250" i="4"/>
  <c r="X90" i="4"/>
  <c r="X91" i="4"/>
  <c r="I245" i="4"/>
  <c r="I254" i="4" s="1"/>
  <c r="P256" i="4"/>
  <c r="P281" i="4" s="1"/>
  <c r="I262" i="4"/>
  <c r="I279" i="4"/>
  <c r="P287" i="4"/>
  <c r="P97" i="4"/>
  <c r="E281" i="4"/>
  <c r="E264" i="4"/>
  <c r="L287" i="4"/>
  <c r="L97" i="4"/>
  <c r="M287" i="4"/>
  <c r="M97" i="4"/>
  <c r="P264" i="4"/>
  <c r="N281" i="4"/>
  <c r="N264" i="4"/>
  <c r="R282" i="4"/>
  <c r="R248" i="4"/>
  <c r="K248" i="4"/>
  <c r="K282" i="4"/>
  <c r="R284" i="4"/>
  <c r="S284" i="4" s="1"/>
  <c r="R250" i="4"/>
  <c r="M285" i="4"/>
  <c r="M251" i="4"/>
  <c r="Q245" i="4"/>
  <c r="Q254" i="4" s="1"/>
  <c r="Q246" i="4"/>
  <c r="Q255" i="4" s="1"/>
  <c r="E287" i="4"/>
  <c r="E97" i="4"/>
  <c r="O283" i="4"/>
  <c r="O249" i="4"/>
  <c r="G249" i="4"/>
  <c r="G283" i="4"/>
  <c r="X283" i="4" s="1"/>
  <c r="R287" i="4"/>
  <c r="R97" i="4"/>
  <c r="F282" i="4"/>
  <c r="F248" i="4"/>
  <c r="S282" i="4"/>
  <c r="P262" i="4"/>
  <c r="P279" i="4"/>
  <c r="Q247" i="4"/>
  <c r="Q256" i="4" s="1"/>
  <c r="I287" i="4"/>
  <c r="I97" i="4"/>
  <c r="Q96" i="4"/>
  <c r="H282" i="4"/>
  <c r="H248" i="4"/>
  <c r="L285" i="4"/>
  <c r="L251" i="4"/>
  <c r="G282" i="4"/>
  <c r="G248" i="4"/>
  <c r="J97" i="4"/>
  <c r="J287" i="4"/>
  <c r="N245" i="4"/>
  <c r="N254" i="4" s="1"/>
  <c r="J282" i="4"/>
  <c r="J248" i="4"/>
  <c r="L282" i="4"/>
  <c r="L248" i="4"/>
  <c r="I246" i="4"/>
  <c r="I255" i="4" s="1"/>
  <c r="G96" i="4"/>
  <c r="O96" i="4"/>
  <c r="M248" i="4"/>
  <c r="M282" i="4"/>
  <c r="X258" i="4"/>
  <c r="N287" i="4"/>
  <c r="N97" i="4"/>
  <c r="P263" i="4"/>
  <c r="P280" i="4"/>
  <c r="N246" i="4"/>
  <c r="N255" i="4" s="1"/>
  <c r="K96" i="4"/>
  <c r="I247" i="4"/>
  <c r="I256" i="4" s="1"/>
  <c r="E246" i="4"/>
  <c r="E255" i="4" s="1"/>
  <c r="F285" i="4"/>
  <c r="F251" i="4"/>
  <c r="E245" i="4"/>
  <c r="E254" i="4" s="1"/>
  <c r="O284" i="4"/>
  <c r="O250" i="4"/>
  <c r="H287" i="4"/>
  <c r="H97" i="4"/>
  <c r="F287" i="4"/>
  <c r="F97" i="4"/>
  <c r="H250" i="4"/>
  <c r="H284" i="4"/>
  <c r="O251" i="4"/>
  <c r="O285" i="4"/>
  <c r="F284" i="4"/>
  <c r="F250" i="4"/>
  <c r="M85" i="3"/>
  <c r="L86" i="3"/>
  <c r="P243" i="3"/>
  <c r="O82" i="3"/>
  <c r="O90" i="3" s="1"/>
  <c r="K84" i="3"/>
  <c r="K92" i="3" s="1"/>
  <c r="H267" i="3"/>
  <c r="H259" i="3" s="1"/>
  <c r="H250" i="3" s="1"/>
  <c r="H243" i="3"/>
  <c r="J266" i="3"/>
  <c r="J258" i="3" s="1"/>
  <c r="J249" i="3" s="1"/>
  <c r="F276" i="3"/>
  <c r="J85" i="3"/>
  <c r="P274" i="3"/>
  <c r="L272" i="3"/>
  <c r="M243" i="3"/>
  <c r="Q266" i="3"/>
  <c r="Q258" i="3" s="1"/>
  <c r="Q249" i="3" s="1"/>
  <c r="P275" i="3"/>
  <c r="P267" i="3"/>
  <c r="P259" i="3" s="1"/>
  <c r="P250" i="3" s="1"/>
  <c r="O114" i="3"/>
  <c r="O116" i="3" s="1"/>
  <c r="O81" i="3" s="1"/>
  <c r="O89" i="3" s="1"/>
  <c r="Q276" i="3"/>
  <c r="M75" i="3"/>
  <c r="N114" i="3"/>
  <c r="N116" i="3" s="1"/>
  <c r="N81" i="3" s="1"/>
  <c r="E243" i="3"/>
  <c r="I243" i="3"/>
  <c r="O87" i="3"/>
  <c r="O95" i="3" s="1"/>
  <c r="N265" i="3"/>
  <c r="N257" i="3" s="1"/>
  <c r="E265" i="3"/>
  <c r="E257" i="3" s="1"/>
  <c r="E248" i="3" s="1"/>
  <c r="K270" i="3"/>
  <c r="G266" i="3"/>
  <c r="G258" i="3" s="1"/>
  <c r="G249" i="3" s="1"/>
  <c r="E271" i="3"/>
  <c r="M86" i="3"/>
  <c r="E270" i="3"/>
  <c r="Q265" i="3"/>
  <c r="Q257" i="3" s="1"/>
  <c r="O243" i="3"/>
  <c r="O268" i="3"/>
  <c r="O260" i="3" s="1"/>
  <c r="O285" i="3" s="1"/>
  <c r="K243" i="3"/>
  <c r="P114" i="3"/>
  <c r="P116" i="3" s="1"/>
  <c r="P81" i="3" s="1"/>
  <c r="P89" i="3" s="1"/>
  <c r="N84" i="3"/>
  <c r="E86" i="3"/>
  <c r="E94" i="3" s="1"/>
  <c r="I267" i="3"/>
  <c r="I259" i="3" s="1"/>
  <c r="I250" i="3" s="1"/>
  <c r="G243" i="3"/>
  <c r="L266" i="3"/>
  <c r="L258" i="3" s="1"/>
  <c r="L249" i="3" s="1"/>
  <c r="E75" i="3"/>
  <c r="Q268" i="3"/>
  <c r="Q260" i="3" s="1"/>
  <c r="Q285" i="3" s="1"/>
  <c r="L243" i="3"/>
  <c r="J82" i="3"/>
  <c r="J90" i="3" s="1"/>
  <c r="G114" i="3"/>
  <c r="G116" i="3" s="1"/>
  <c r="G81" i="3" s="1"/>
  <c r="G89" i="3" s="1"/>
  <c r="G271" i="3"/>
  <c r="F273" i="3"/>
  <c r="K86" i="3"/>
  <c r="K94" i="3" s="1"/>
  <c r="K75" i="3"/>
  <c r="E272" i="3"/>
  <c r="J267" i="3"/>
  <c r="J259" i="3" s="1"/>
  <c r="J250" i="3" s="1"/>
  <c r="H114" i="3"/>
  <c r="H116" i="3" s="1"/>
  <c r="H81" i="3" s="1"/>
  <c r="H89" i="3" s="1"/>
  <c r="N243" i="3"/>
  <c r="M270" i="3"/>
  <c r="F266" i="3"/>
  <c r="F258" i="3" s="1"/>
  <c r="F249" i="3" s="1"/>
  <c r="F243" i="3"/>
  <c r="R265" i="3"/>
  <c r="R257" i="3" s="1"/>
  <c r="R248" i="3" s="1"/>
  <c r="N272" i="3"/>
  <c r="N83" i="3"/>
  <c r="N91" i="3" s="1"/>
  <c r="O266" i="3"/>
  <c r="O258" i="3" s="1"/>
  <c r="O249" i="3" s="1"/>
  <c r="Q267" i="3"/>
  <c r="Q259" i="3" s="1"/>
  <c r="Q250" i="3" s="1"/>
  <c r="L267" i="3"/>
  <c r="L259" i="3" s="1"/>
  <c r="L284" i="3" s="1"/>
  <c r="H272" i="3"/>
  <c r="H83" i="3"/>
  <c r="H91" i="3" s="1"/>
  <c r="R266" i="3"/>
  <c r="R258" i="3" s="1"/>
  <c r="R249" i="3" s="1"/>
  <c r="M268" i="3"/>
  <c r="M260" i="3" s="1"/>
  <c r="M251" i="3" s="1"/>
  <c r="H275" i="3"/>
  <c r="H86" i="3"/>
  <c r="H94" i="3" s="1"/>
  <c r="O267" i="3"/>
  <c r="O259" i="3" s="1"/>
  <c r="O250" i="3" s="1"/>
  <c r="I268" i="3"/>
  <c r="I260" i="3" s="1"/>
  <c r="I285" i="3" s="1"/>
  <c r="L75" i="3"/>
  <c r="H268" i="3"/>
  <c r="H260" i="3" s="1"/>
  <c r="H285" i="3" s="1"/>
  <c r="G267" i="3"/>
  <c r="G259" i="3" s="1"/>
  <c r="G250" i="3" s="1"/>
  <c r="K266" i="3"/>
  <c r="K258" i="3" s="1"/>
  <c r="K249" i="3" s="1"/>
  <c r="Q75" i="3"/>
  <c r="I275" i="3"/>
  <c r="I86" i="3"/>
  <c r="P272" i="3"/>
  <c r="P83" i="3"/>
  <c r="P91" i="3" s="1"/>
  <c r="N282" i="3"/>
  <c r="N248" i="3"/>
  <c r="F282" i="3"/>
  <c r="F248" i="3"/>
  <c r="F283" i="3"/>
  <c r="M90" i="3"/>
  <c r="F91" i="3"/>
  <c r="L265" i="3"/>
  <c r="L257" i="3" s="1"/>
  <c r="P273" i="3"/>
  <c r="P84" i="3"/>
  <c r="K265" i="3"/>
  <c r="K257" i="3" s="1"/>
  <c r="R267" i="3"/>
  <c r="R259" i="3" s="1"/>
  <c r="M93" i="3"/>
  <c r="I266" i="3"/>
  <c r="I258" i="3" s="1"/>
  <c r="R75" i="3"/>
  <c r="G90" i="3"/>
  <c r="O272" i="3"/>
  <c r="O83" i="3"/>
  <c r="G268" i="3"/>
  <c r="G260" i="3" s="1"/>
  <c r="P95" i="3"/>
  <c r="N92" i="3"/>
  <c r="J93" i="3"/>
  <c r="E251" i="3"/>
  <c r="E285" i="3"/>
  <c r="G92" i="3"/>
  <c r="P90" i="3"/>
  <c r="I90" i="3"/>
  <c r="L91" i="3"/>
  <c r="J265" i="3"/>
  <c r="J257" i="3" s="1"/>
  <c r="Q251" i="3"/>
  <c r="N93" i="3"/>
  <c r="N267" i="3"/>
  <c r="N259" i="3" s="1"/>
  <c r="R268" i="3"/>
  <c r="R260" i="3" s="1"/>
  <c r="I265" i="3"/>
  <c r="I257" i="3" s="1"/>
  <c r="O275" i="3"/>
  <c r="O86" i="3"/>
  <c r="M267" i="3"/>
  <c r="M259" i="3" s="1"/>
  <c r="I75" i="3"/>
  <c r="L268" i="3"/>
  <c r="L260" i="3" s="1"/>
  <c r="H273" i="3"/>
  <c r="H84" i="3"/>
  <c r="N75" i="3"/>
  <c r="K268" i="3"/>
  <c r="K260" i="3" s="1"/>
  <c r="P265" i="3"/>
  <c r="P257" i="3" s="1"/>
  <c r="G272" i="3"/>
  <c r="G83" i="3"/>
  <c r="H95" i="3"/>
  <c r="E266" i="3"/>
  <c r="E258" i="3" s="1"/>
  <c r="M92" i="3"/>
  <c r="H90" i="3"/>
  <c r="F89" i="3"/>
  <c r="N266" i="3"/>
  <c r="N258" i="3" s="1"/>
  <c r="I95" i="3"/>
  <c r="L95" i="3"/>
  <c r="P75" i="3"/>
  <c r="K91" i="3"/>
  <c r="F267" i="3"/>
  <c r="F259" i="3" s="1"/>
  <c r="J268" i="3"/>
  <c r="J260" i="3" s="1"/>
  <c r="G275" i="3"/>
  <c r="G86" i="3"/>
  <c r="H75" i="3"/>
  <c r="M265" i="3"/>
  <c r="M257" i="3" s="1"/>
  <c r="K267" i="3"/>
  <c r="K259" i="3" s="1"/>
  <c r="N275" i="3"/>
  <c r="N86" i="3"/>
  <c r="E90" i="3"/>
  <c r="J83" i="3"/>
  <c r="J272" i="3"/>
  <c r="Q83" i="3"/>
  <c r="Q272" i="3"/>
  <c r="S94" i="3"/>
  <c r="F268" i="3"/>
  <c r="F260" i="3" s="1"/>
  <c r="Q248" i="3"/>
  <c r="E95" i="3"/>
  <c r="F95" i="3"/>
  <c r="M91" i="3"/>
  <c r="G274" i="3"/>
  <c r="G85" i="3"/>
  <c r="N89" i="3"/>
  <c r="M266" i="3"/>
  <c r="M258" i="3" s="1"/>
  <c r="P266" i="3"/>
  <c r="P258" i="3" s="1"/>
  <c r="L274" i="3"/>
  <c r="L85" i="3"/>
  <c r="N90" i="3"/>
  <c r="J75" i="3"/>
  <c r="F275" i="3"/>
  <c r="F86" i="3"/>
  <c r="O75" i="3"/>
  <c r="L82" i="3"/>
  <c r="L271" i="3"/>
  <c r="F75" i="3"/>
  <c r="I83" i="3"/>
  <c r="I272" i="3"/>
  <c r="G265" i="3"/>
  <c r="G257" i="3" s="1"/>
  <c r="N95" i="3"/>
  <c r="F92" i="3"/>
  <c r="H265" i="3"/>
  <c r="H257" i="3" s="1"/>
  <c r="L94" i="3"/>
  <c r="E91" i="3"/>
  <c r="R283" i="3"/>
  <c r="I273" i="3"/>
  <c r="I84" i="3"/>
  <c r="O274" i="3"/>
  <c r="O85" i="3"/>
  <c r="H266" i="3"/>
  <c r="H258" i="3" s="1"/>
  <c r="J92" i="3"/>
  <c r="E267" i="3"/>
  <c r="E259" i="3" s="1"/>
  <c r="K274" i="3"/>
  <c r="K85" i="3"/>
  <c r="G75" i="3"/>
  <c r="Q95" i="3"/>
  <c r="L89" i="3"/>
  <c r="O265" i="3"/>
  <c r="O257" i="3" s="1"/>
  <c r="K82" i="3"/>
  <c r="K271" i="3"/>
  <c r="G95" i="3"/>
  <c r="E92" i="3"/>
  <c r="P268" i="3"/>
  <c r="P260" i="3" s="1"/>
  <c r="Q90" i="3"/>
  <c r="M94" i="3"/>
  <c r="N268" i="3"/>
  <c r="N260" i="3" s="1"/>
  <c r="I93" i="3"/>
  <c r="J276" i="3"/>
  <c r="J87" i="3"/>
  <c r="J89" i="3"/>
  <c r="I89" i="3"/>
  <c r="K95" i="3"/>
  <c r="F90" i="3"/>
  <c r="Q273" i="3"/>
  <c r="Q282" i="3" s="1"/>
  <c r="Q84" i="3"/>
  <c r="R89" i="3"/>
  <c r="Q89" i="3"/>
  <c r="M95" i="3"/>
  <c r="E93" i="3"/>
  <c r="J86" i="3"/>
  <c r="J275" i="3"/>
  <c r="F93" i="3"/>
  <c r="O92" i="3"/>
  <c r="P93" i="3"/>
  <c r="I251" i="3" l="1"/>
  <c r="Q283" i="3"/>
  <c r="X285" i="4"/>
  <c r="H284" i="3"/>
  <c r="X282" i="4"/>
  <c r="R282" i="3"/>
  <c r="S282" i="3" s="1"/>
  <c r="X284" i="4"/>
  <c r="E279" i="4"/>
  <c r="E262" i="4"/>
  <c r="I264" i="4"/>
  <c r="I281" i="4"/>
  <c r="M247" i="4"/>
  <c r="M256" i="4" s="1"/>
  <c r="M245" i="4"/>
  <c r="M254" i="4" s="1"/>
  <c r="M246" i="4"/>
  <c r="M255" i="4" s="1"/>
  <c r="Q287" i="4"/>
  <c r="S96" i="4"/>
  <c r="Q97" i="4"/>
  <c r="P286" i="4"/>
  <c r="K287" i="4"/>
  <c r="K97" i="4"/>
  <c r="G245" i="4"/>
  <c r="G254" i="4" s="1"/>
  <c r="G246" i="4"/>
  <c r="G255" i="4" s="1"/>
  <c r="G247" i="4"/>
  <c r="G256" i="4" s="1"/>
  <c r="L245" i="4"/>
  <c r="L254" i="4" s="1"/>
  <c r="L247" i="4"/>
  <c r="L256" i="4" s="1"/>
  <c r="L246" i="4"/>
  <c r="L255" i="4" s="1"/>
  <c r="O287" i="4"/>
  <c r="O97" i="4"/>
  <c r="Q280" i="4"/>
  <c r="Q263" i="4"/>
  <c r="E263" i="4"/>
  <c r="E280" i="4"/>
  <c r="G97" i="4"/>
  <c r="G287" i="4"/>
  <c r="J246" i="4"/>
  <c r="J255" i="4" s="1"/>
  <c r="J245" i="4"/>
  <c r="J254" i="4" s="1"/>
  <c r="J247" i="4"/>
  <c r="J256" i="4" s="1"/>
  <c r="F247" i="4"/>
  <c r="F256" i="4" s="1"/>
  <c r="F246" i="4"/>
  <c r="F255" i="4" s="1"/>
  <c r="F245" i="4"/>
  <c r="F254" i="4" s="1"/>
  <c r="O245" i="4"/>
  <c r="O254" i="4" s="1"/>
  <c r="O246" i="4"/>
  <c r="O255" i="4" s="1"/>
  <c r="O247" i="4"/>
  <c r="O256" i="4" s="1"/>
  <c r="Q262" i="4"/>
  <c r="Q279" i="4"/>
  <c r="K246" i="4"/>
  <c r="K255" i="4" s="1"/>
  <c r="K245" i="4"/>
  <c r="K254" i="4" s="1"/>
  <c r="K247" i="4"/>
  <c r="K256" i="4" s="1"/>
  <c r="N263" i="4"/>
  <c r="N280" i="4"/>
  <c r="I280" i="4"/>
  <c r="I286" i="4" s="1"/>
  <c r="I288" i="4" s="1"/>
  <c r="I289" i="4" s="1"/>
  <c r="I263" i="4"/>
  <c r="Q264" i="4"/>
  <c r="Q281" i="4"/>
  <c r="S256" i="4"/>
  <c r="R246" i="4"/>
  <c r="R255" i="4" s="1"/>
  <c r="R245" i="4"/>
  <c r="R254" i="4" s="1"/>
  <c r="S254" i="4" s="1"/>
  <c r="R247" i="4"/>
  <c r="R256" i="4" s="1"/>
  <c r="N279" i="4"/>
  <c r="N286" i="4" s="1"/>
  <c r="N262" i="4"/>
  <c r="H246" i="4"/>
  <c r="H255" i="4" s="1"/>
  <c r="H245" i="4"/>
  <c r="H254" i="4" s="1"/>
  <c r="H247" i="4"/>
  <c r="H256" i="4" s="1"/>
  <c r="X96" i="4"/>
  <c r="Q284" i="3"/>
  <c r="G283" i="3"/>
  <c r="E282" i="3"/>
  <c r="I284" i="3"/>
  <c r="J284" i="3"/>
  <c r="J283" i="3"/>
  <c r="P284" i="3"/>
  <c r="O251" i="3"/>
  <c r="H251" i="3"/>
  <c r="O284" i="3"/>
  <c r="S283" i="3"/>
  <c r="X257" i="3"/>
  <c r="L283" i="3"/>
  <c r="X260" i="3"/>
  <c r="Q246" i="3"/>
  <c r="Q255" i="3" s="1"/>
  <c r="Q280" i="3" s="1"/>
  <c r="I94" i="3"/>
  <c r="O283" i="3"/>
  <c r="Q245" i="3"/>
  <c r="Q254" i="3" s="1"/>
  <c r="Q279" i="3" s="1"/>
  <c r="G284" i="3"/>
  <c r="M285" i="3"/>
  <c r="L250" i="3"/>
  <c r="K283" i="3"/>
  <c r="P249" i="3"/>
  <c r="P283" i="3"/>
  <c r="G93" i="3"/>
  <c r="S95" i="3"/>
  <c r="Q91" i="3"/>
  <c r="J285" i="3"/>
  <c r="J251" i="3"/>
  <c r="G91" i="3"/>
  <c r="M283" i="3"/>
  <c r="M249" i="3"/>
  <c r="P248" i="3"/>
  <c r="P282" i="3"/>
  <c r="R284" i="3"/>
  <c r="S284" i="3" s="1"/>
  <c r="R250" i="3"/>
  <c r="R96" i="3"/>
  <c r="K284" i="3"/>
  <c r="K250" i="3"/>
  <c r="I248" i="3"/>
  <c r="I282" i="3"/>
  <c r="S89" i="3"/>
  <c r="X89" i="3" s="1"/>
  <c r="Q247" i="3"/>
  <c r="Q256" i="3" s="1"/>
  <c r="F94" i="3"/>
  <c r="L93" i="3"/>
  <c r="H92" i="3"/>
  <c r="H96" i="3" s="1"/>
  <c r="N284" i="3"/>
  <c r="N250" i="3"/>
  <c r="P92" i="3"/>
  <c r="P96" i="3" s="1"/>
  <c r="Q92" i="3"/>
  <c r="O93" i="3"/>
  <c r="J91" i="3"/>
  <c r="S90" i="3"/>
  <c r="H248" i="3"/>
  <c r="H282" i="3"/>
  <c r="G282" i="3"/>
  <c r="G248" i="3"/>
  <c r="I91" i="3"/>
  <c r="M282" i="3"/>
  <c r="M248" i="3"/>
  <c r="N249" i="3"/>
  <c r="N283" i="3"/>
  <c r="J248" i="3"/>
  <c r="J282" i="3"/>
  <c r="S93" i="3"/>
  <c r="I249" i="3"/>
  <c r="I283" i="3"/>
  <c r="K90" i="3"/>
  <c r="J94" i="3"/>
  <c r="E284" i="3"/>
  <c r="E250" i="3"/>
  <c r="X259" i="3"/>
  <c r="I92" i="3"/>
  <c r="F251" i="3"/>
  <c r="F285" i="3"/>
  <c r="E96" i="3"/>
  <c r="M284" i="3"/>
  <c r="M250" i="3"/>
  <c r="P285" i="3"/>
  <c r="P251" i="3"/>
  <c r="L90" i="3"/>
  <c r="G94" i="3"/>
  <c r="F284" i="3"/>
  <c r="F250" i="3"/>
  <c r="L251" i="3"/>
  <c r="L285" i="3"/>
  <c r="G285" i="3"/>
  <c r="G251" i="3"/>
  <c r="M96" i="3"/>
  <c r="J95" i="3"/>
  <c r="N251" i="3"/>
  <c r="N285" i="3"/>
  <c r="O282" i="3"/>
  <c r="O248" i="3"/>
  <c r="K93" i="3"/>
  <c r="H249" i="3"/>
  <c r="H283" i="3"/>
  <c r="N94" i="3"/>
  <c r="X258" i="3"/>
  <c r="E249" i="3"/>
  <c r="E283" i="3"/>
  <c r="K285" i="3"/>
  <c r="K251" i="3"/>
  <c r="O94" i="3"/>
  <c r="R285" i="3"/>
  <c r="S285" i="3" s="1"/>
  <c r="R251" i="3"/>
  <c r="O91" i="3"/>
  <c r="K248" i="3"/>
  <c r="K282" i="3"/>
  <c r="L248" i="3"/>
  <c r="L282" i="3"/>
  <c r="I96" i="3" l="1"/>
  <c r="I287" i="3" s="1"/>
  <c r="X95" i="3"/>
  <c r="X254" i="4"/>
  <c r="M279" i="4"/>
  <c r="M262" i="4"/>
  <c r="K264" i="4"/>
  <c r="K281" i="4"/>
  <c r="Q286" i="4"/>
  <c r="Q288" i="4" s="1"/>
  <c r="Q289" i="4" s="1"/>
  <c r="M281" i="4"/>
  <c r="M264" i="4"/>
  <c r="K279" i="4"/>
  <c r="K262" i="4"/>
  <c r="J281" i="4"/>
  <c r="J264" i="4"/>
  <c r="F263" i="4"/>
  <c r="F280" i="4"/>
  <c r="F281" i="4"/>
  <c r="F264" i="4"/>
  <c r="X256" i="4"/>
  <c r="J279" i="4"/>
  <c r="J262" i="4"/>
  <c r="O264" i="4"/>
  <c r="O281" i="4"/>
  <c r="J280" i="4"/>
  <c r="J263" i="4"/>
  <c r="G264" i="4"/>
  <c r="G281" i="4"/>
  <c r="R280" i="4"/>
  <c r="S280" i="4" s="1"/>
  <c r="R263" i="4"/>
  <c r="S263" i="4" s="1"/>
  <c r="K263" i="4"/>
  <c r="K280" i="4"/>
  <c r="I290" i="4"/>
  <c r="O263" i="4"/>
  <c r="O280" i="4"/>
  <c r="L263" i="4"/>
  <c r="L280" i="4"/>
  <c r="G263" i="4"/>
  <c r="G280" i="4"/>
  <c r="S287" i="4"/>
  <c r="S97" i="4"/>
  <c r="H264" i="4"/>
  <c r="H281" i="4"/>
  <c r="H262" i="4"/>
  <c r="H279" i="4"/>
  <c r="R281" i="4"/>
  <c r="S281" i="4" s="1"/>
  <c r="R264" i="4"/>
  <c r="S264" i="4" s="1"/>
  <c r="N288" i="4"/>
  <c r="N289" i="4" s="1"/>
  <c r="N290" i="4" s="1"/>
  <c r="O279" i="4"/>
  <c r="O286" i="4" s="1"/>
  <c r="O262" i="4"/>
  <c r="L264" i="4"/>
  <c r="L281" i="4"/>
  <c r="G279" i="4"/>
  <c r="G262" i="4"/>
  <c r="E286" i="4"/>
  <c r="S255" i="4"/>
  <c r="X255" i="4" s="1"/>
  <c r="H263" i="4"/>
  <c r="H280" i="4"/>
  <c r="R279" i="4"/>
  <c r="R262" i="4"/>
  <c r="F279" i="4"/>
  <c r="F262" i="4"/>
  <c r="P288" i="4"/>
  <c r="P289" i="4" s="1"/>
  <c r="P290" i="4" s="1"/>
  <c r="L262" i="4"/>
  <c r="L279" i="4"/>
  <c r="M280" i="4"/>
  <c r="M263" i="4"/>
  <c r="Q263" i="3"/>
  <c r="N246" i="3"/>
  <c r="N255" i="3" s="1"/>
  <c r="R247" i="3"/>
  <c r="R256" i="3" s="1"/>
  <c r="X90" i="3"/>
  <c r="Q262" i="3"/>
  <c r="F245" i="3"/>
  <c r="F254" i="3" s="1"/>
  <c r="F262" i="3" s="1"/>
  <c r="N96" i="3"/>
  <c r="X285" i="3"/>
  <c r="N247" i="3"/>
  <c r="N256" i="3" s="1"/>
  <c r="N264" i="3" s="1"/>
  <c r="X282" i="3"/>
  <c r="N245" i="3"/>
  <c r="N254" i="3" s="1"/>
  <c r="N279" i="3" s="1"/>
  <c r="R281" i="3"/>
  <c r="R264" i="3"/>
  <c r="S91" i="3"/>
  <c r="X91" i="3" s="1"/>
  <c r="O96" i="3"/>
  <c r="J96" i="3"/>
  <c r="R245" i="3"/>
  <c r="R254" i="3" s="1"/>
  <c r="L96" i="3"/>
  <c r="E97" i="3"/>
  <c r="E287" i="3"/>
  <c r="X284" i="3"/>
  <c r="R246" i="3"/>
  <c r="R255" i="3" s="1"/>
  <c r="H247" i="3"/>
  <c r="H256" i="3" s="1"/>
  <c r="H245" i="3"/>
  <c r="H254" i="3" s="1"/>
  <c r="H246" i="3"/>
  <c r="H255" i="3" s="1"/>
  <c r="Q264" i="3"/>
  <c r="Q281" i="3"/>
  <c r="S256" i="3"/>
  <c r="J245" i="3"/>
  <c r="J254" i="3" s="1"/>
  <c r="J247" i="3"/>
  <c r="J256" i="3" s="1"/>
  <c r="J246" i="3"/>
  <c r="J255" i="3" s="1"/>
  <c r="F246" i="3"/>
  <c r="F255" i="3" s="1"/>
  <c r="Q96" i="3"/>
  <c r="R287" i="3"/>
  <c r="R97" i="3"/>
  <c r="P247" i="3"/>
  <c r="P256" i="3" s="1"/>
  <c r="P246" i="3"/>
  <c r="P255" i="3" s="1"/>
  <c r="P245" i="3"/>
  <c r="P254" i="3" s="1"/>
  <c r="G246" i="3"/>
  <c r="G255" i="3" s="1"/>
  <c r="G245" i="3"/>
  <c r="G254" i="3" s="1"/>
  <c r="G247" i="3"/>
  <c r="G256" i="3" s="1"/>
  <c r="K96" i="3"/>
  <c r="L245" i="3"/>
  <c r="L254" i="3" s="1"/>
  <c r="L246" i="3"/>
  <c r="L255" i="3" s="1"/>
  <c r="L247" i="3"/>
  <c r="L256" i="3" s="1"/>
  <c r="X94" i="3"/>
  <c r="S92" i="3"/>
  <c r="X92" i="3" s="1"/>
  <c r="N280" i="3"/>
  <c r="N263" i="3"/>
  <c r="K247" i="3"/>
  <c r="K256" i="3" s="1"/>
  <c r="K246" i="3"/>
  <c r="K255" i="3" s="1"/>
  <c r="K245" i="3"/>
  <c r="K254" i="3" s="1"/>
  <c r="X283" i="3"/>
  <c r="M97" i="3"/>
  <c r="M287" i="3"/>
  <c r="P97" i="3"/>
  <c r="P287" i="3"/>
  <c r="G96" i="3"/>
  <c r="I245" i="3"/>
  <c r="I254" i="3" s="1"/>
  <c r="I247" i="3"/>
  <c r="I256" i="3" s="1"/>
  <c r="I246" i="3"/>
  <c r="I255" i="3" s="1"/>
  <c r="F247" i="3"/>
  <c r="F256" i="3" s="1"/>
  <c r="O246" i="3"/>
  <c r="O255" i="3" s="1"/>
  <c r="O247" i="3"/>
  <c r="O256" i="3" s="1"/>
  <c r="O245" i="3"/>
  <c r="O254" i="3" s="1"/>
  <c r="H97" i="3"/>
  <c r="H287" i="3"/>
  <c r="M247" i="3"/>
  <c r="M256" i="3" s="1"/>
  <c r="M246" i="3"/>
  <c r="M255" i="3" s="1"/>
  <c r="M245" i="3"/>
  <c r="M254" i="3" s="1"/>
  <c r="E245" i="3"/>
  <c r="E254" i="3" s="1"/>
  <c r="E247" i="3"/>
  <c r="E256" i="3" s="1"/>
  <c r="E246" i="3"/>
  <c r="E255" i="3" s="1"/>
  <c r="F96" i="3"/>
  <c r="X93" i="3"/>
  <c r="I97" i="3" l="1"/>
  <c r="N281" i="3"/>
  <c r="N262" i="3"/>
  <c r="R286" i="4"/>
  <c r="F286" i="4"/>
  <c r="G286" i="4"/>
  <c r="G288" i="4" s="1"/>
  <c r="G289" i="4" s="1"/>
  <c r="G290" i="4" s="1"/>
  <c r="X280" i="4"/>
  <c r="E288" i="4"/>
  <c r="O288" i="4"/>
  <c r="O289" i="4" s="1"/>
  <c r="O290" i="4" s="1"/>
  <c r="J286" i="4"/>
  <c r="S279" i="4"/>
  <c r="F288" i="4"/>
  <c r="F289" i="4" s="1"/>
  <c r="F290" i="4" s="1"/>
  <c r="Q290" i="4"/>
  <c r="K286" i="4"/>
  <c r="L286" i="4"/>
  <c r="H286" i="4"/>
  <c r="X281" i="4"/>
  <c r="M286" i="4"/>
  <c r="R288" i="4"/>
  <c r="R289" i="4" s="1"/>
  <c r="R290" i="4" s="1"/>
  <c r="X287" i="4"/>
  <c r="F279" i="3"/>
  <c r="S264" i="3"/>
  <c r="N287" i="3"/>
  <c r="N97" i="3"/>
  <c r="S281" i="3"/>
  <c r="E262" i="3"/>
  <c r="E279" i="3"/>
  <c r="O264" i="3"/>
  <c r="O281" i="3"/>
  <c r="K263" i="3"/>
  <c r="K280" i="3"/>
  <c r="F264" i="3"/>
  <c r="F281" i="3"/>
  <c r="L263" i="3"/>
  <c r="L280" i="3"/>
  <c r="G280" i="3"/>
  <c r="G263" i="3"/>
  <c r="J287" i="3"/>
  <c r="J97" i="3"/>
  <c r="O97" i="3"/>
  <c r="O287" i="3"/>
  <c r="P279" i="3"/>
  <c r="P262" i="3"/>
  <c r="J279" i="3"/>
  <c r="J262" i="3"/>
  <c r="I263" i="3"/>
  <c r="I280" i="3"/>
  <c r="G264" i="3"/>
  <c r="G281" i="3"/>
  <c r="M264" i="3"/>
  <c r="M281" i="3"/>
  <c r="I279" i="3"/>
  <c r="I262" i="3"/>
  <c r="K287" i="3"/>
  <c r="K97" i="3"/>
  <c r="Q286" i="3"/>
  <c r="J281" i="3"/>
  <c r="J264" i="3"/>
  <c r="M262" i="3"/>
  <c r="M279" i="3"/>
  <c r="H264" i="3"/>
  <c r="H281" i="3"/>
  <c r="F97" i="3"/>
  <c r="F287" i="3"/>
  <c r="O280" i="3"/>
  <c r="O263" i="3"/>
  <c r="K281" i="3"/>
  <c r="K264" i="3"/>
  <c r="L281" i="3"/>
  <c r="L264" i="3"/>
  <c r="G279" i="3"/>
  <c r="G262" i="3"/>
  <c r="L262" i="3"/>
  <c r="L279" i="3"/>
  <c r="E280" i="3"/>
  <c r="E263" i="3"/>
  <c r="L97" i="3"/>
  <c r="L287" i="3"/>
  <c r="N286" i="3"/>
  <c r="N288" i="3" s="1"/>
  <c r="N289" i="3" s="1"/>
  <c r="K279" i="3"/>
  <c r="K262" i="3"/>
  <c r="H279" i="3"/>
  <c r="H262" i="3"/>
  <c r="P263" i="3"/>
  <c r="P280" i="3"/>
  <c r="M280" i="3"/>
  <c r="M263" i="3"/>
  <c r="P264" i="3"/>
  <c r="P281" i="3"/>
  <c r="I264" i="3"/>
  <c r="I281" i="3"/>
  <c r="X256" i="3"/>
  <c r="E264" i="3"/>
  <c r="E281" i="3"/>
  <c r="G97" i="3"/>
  <c r="G287" i="3"/>
  <c r="Q287" i="3"/>
  <c r="S96" i="3"/>
  <c r="Q97" i="3"/>
  <c r="J263" i="3"/>
  <c r="J280" i="3"/>
  <c r="H263" i="3"/>
  <c r="H280" i="3"/>
  <c r="O279" i="3"/>
  <c r="O262" i="3"/>
  <c r="F280" i="3"/>
  <c r="F263" i="3"/>
  <c r="R263" i="3"/>
  <c r="S263" i="3" s="1"/>
  <c r="R280" i="3"/>
  <c r="S280" i="3" s="1"/>
  <c r="S255" i="3"/>
  <c r="X255" i="3" s="1"/>
  <c r="R279" i="3"/>
  <c r="R262" i="3"/>
  <c r="S254" i="3"/>
  <c r="X254" i="3" s="1"/>
  <c r="L288" i="4" l="1"/>
  <c r="L289" i="4" s="1"/>
  <c r="L290" i="4" s="1"/>
  <c r="H288" i="4"/>
  <c r="H289" i="4" s="1"/>
  <c r="H290" i="4" s="1"/>
  <c r="K288" i="4"/>
  <c r="K289" i="4" s="1"/>
  <c r="K290" i="4" s="1"/>
  <c r="E289" i="4"/>
  <c r="S286" i="4"/>
  <c r="X279" i="4"/>
  <c r="J288" i="4"/>
  <c r="J289" i="4" s="1"/>
  <c r="J290" i="4" s="1"/>
  <c r="M288" i="4"/>
  <c r="M289" i="4" s="1"/>
  <c r="M290" i="4" s="1"/>
  <c r="X286" i="4"/>
  <c r="O286" i="3"/>
  <c r="O288" i="3" s="1"/>
  <c r="O289" i="3" s="1"/>
  <c r="S97" i="3"/>
  <c r="S287" i="3"/>
  <c r="X287" i="3" s="1"/>
  <c r="X96" i="3"/>
  <c r="M286" i="3"/>
  <c r="E286" i="3"/>
  <c r="Q288" i="3"/>
  <c r="Q289" i="3" s="1"/>
  <c r="Q290" i="3" s="1"/>
  <c r="X281" i="3"/>
  <c r="H286" i="3"/>
  <c r="X280" i="3"/>
  <c r="G286" i="3"/>
  <c r="P286" i="3"/>
  <c r="L286" i="3"/>
  <c r="L288" i="3" s="1"/>
  <c r="L289" i="3" s="1"/>
  <c r="I286" i="3"/>
  <c r="J286" i="3"/>
  <c r="J288" i="3" s="1"/>
  <c r="J289" i="3" s="1"/>
  <c r="R286" i="3"/>
  <c r="S279" i="3"/>
  <c r="S286" i="3" s="1"/>
  <c r="K286" i="3"/>
  <c r="K288" i="3" s="1"/>
  <c r="K289" i="3" s="1"/>
  <c r="F286" i="3"/>
  <c r="F288" i="3" s="1"/>
  <c r="F289" i="3" s="1"/>
  <c r="N290" i="3"/>
  <c r="E290" i="4" l="1"/>
  <c r="S288" i="4"/>
  <c r="M288" i="3"/>
  <c r="M289" i="3" s="1"/>
  <c r="M290" i="3" s="1"/>
  <c r="S288" i="3"/>
  <c r="S289" i="3" s="1"/>
  <c r="S290" i="3" s="1"/>
  <c r="H288" i="3"/>
  <c r="H289" i="3" s="1"/>
  <c r="H290" i="3" s="1"/>
  <c r="K290" i="3"/>
  <c r="L290" i="3"/>
  <c r="X286" i="3"/>
  <c r="E288" i="3"/>
  <c r="I288" i="3"/>
  <c r="I289" i="3" s="1"/>
  <c r="I290" i="3" s="1"/>
  <c r="J290" i="3"/>
  <c r="P288" i="3"/>
  <c r="P289" i="3" s="1"/>
  <c r="P290" i="3" s="1"/>
  <c r="X279" i="3"/>
  <c r="G288" i="3"/>
  <c r="G289" i="3" s="1"/>
  <c r="G290" i="3" s="1"/>
  <c r="R288" i="3"/>
  <c r="R289" i="3" s="1"/>
  <c r="R290" i="3" s="1"/>
  <c r="F290" i="3"/>
  <c r="O290" i="3"/>
  <c r="S289" i="4" l="1"/>
  <c r="X288" i="4"/>
  <c r="E289" i="3"/>
  <c r="X288" i="3"/>
  <c r="S290" i="4" l="1"/>
  <c r="X290" i="4" s="1"/>
  <c r="X289" i="4"/>
  <c r="X289" i="3"/>
  <c r="E290" i="3"/>
  <c r="X29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15" authorId="0" shapeId="0" xr:uid="{EAD066CB-57D0-4A5E-B39D-B86A99E8429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expenses to be claimed in F 2.2 should capture here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15" authorId="0" shapeId="0" xr:uid="{5ACF191E-D5CE-46D9-84B5-F5734B90FBB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expenses to be claimed in F 2.2 should capture here</t>
        </r>
      </text>
    </comment>
  </commentList>
</comments>
</file>

<file path=xl/sharedStrings.xml><?xml version="1.0" encoding="utf-8"?>
<sst xmlns="http://schemas.openxmlformats.org/spreadsheetml/2006/main" count="1120" uniqueCount="198">
  <si>
    <t>Particulars</t>
  </si>
  <si>
    <t>Unit</t>
  </si>
  <si>
    <t>Bhusawal 3</t>
  </si>
  <si>
    <t>Bhusawal 4-5</t>
  </si>
  <si>
    <t>Chandrapur 3-7</t>
  </si>
  <si>
    <t>Chandrapur 8-9</t>
  </si>
  <si>
    <t>Koradi Units 8, 9 &amp; 10</t>
  </si>
  <si>
    <t>Nashik 3-5</t>
  </si>
  <si>
    <t>Paras Units 3 &amp; 4</t>
  </si>
  <si>
    <t>Parli Units 6 &amp; 7</t>
  </si>
  <si>
    <t>Parli Unit 8</t>
  </si>
  <si>
    <t>Khaperkheda - 1 TO 4</t>
  </si>
  <si>
    <t>Khaperkheda -5</t>
  </si>
  <si>
    <t>Uran Open Cycle</t>
  </si>
  <si>
    <t>Uran Combined Cycle</t>
  </si>
  <si>
    <t>Uran Total</t>
  </si>
  <si>
    <t>Total 
MSPGCL</t>
  </si>
  <si>
    <t>Rs. Crore</t>
  </si>
  <si>
    <t>Actual</t>
  </si>
  <si>
    <t>MU</t>
  </si>
  <si>
    <t>Plant details</t>
  </si>
  <si>
    <t>Units</t>
  </si>
  <si>
    <t>No.s</t>
  </si>
  <si>
    <t>Capacity</t>
  </si>
  <si>
    <t>MW</t>
  </si>
  <si>
    <t>Total Capacity</t>
  </si>
  <si>
    <t>Norms</t>
  </si>
  <si>
    <t>Normative Operational Parameters and Generation</t>
  </si>
  <si>
    <t>Target Availability</t>
  </si>
  <si>
    <t>%</t>
  </si>
  <si>
    <t>Target PLF for Incentive</t>
  </si>
  <si>
    <t>Scheduled Gross Generation with normative Aux</t>
  </si>
  <si>
    <t>Scheduled Net Generation</t>
  </si>
  <si>
    <t>Normative Auxiliary Energy Consumption (Base)</t>
  </si>
  <si>
    <t>Additional Aux: Wet Limestone based FGD system</t>
  </si>
  <si>
    <t>Additional Aux: Selective Catalytic Reduction system</t>
  </si>
  <si>
    <t>Total Normative Auxiliary Energy Consumption</t>
  </si>
  <si>
    <t>Normative Gross Station Heat Rate</t>
  </si>
  <si>
    <t>kcal/kWh</t>
  </si>
  <si>
    <t>Normative Secondary Fuel Oil Consumption</t>
  </si>
  <si>
    <t>ml/kWh</t>
  </si>
  <si>
    <t>Normative Transit Loss</t>
  </si>
  <si>
    <t>Actual Operational Parameters and Generation</t>
  </si>
  <si>
    <t>Actual/Projected Availability</t>
  </si>
  <si>
    <t>Actual/Projected PLF</t>
  </si>
  <si>
    <t>Actual/Projected Gross Generation</t>
  </si>
  <si>
    <t>Actual/Projected Auxiliary Energy Consumption (Base)</t>
  </si>
  <si>
    <t>Actual Additional Aux: Wet Limestone based FGD system</t>
  </si>
  <si>
    <t>Actual Additional Aux: Selective Catalytic Reduction system</t>
  </si>
  <si>
    <t>Total Actual Auxiliary Energy Consumption</t>
  </si>
  <si>
    <t>Actual Net generation</t>
  </si>
  <si>
    <t>Actual/Projected Gross Station Heat Rate</t>
  </si>
  <si>
    <t>Actual/Projected Secondary Fuel Oil Consumption</t>
  </si>
  <si>
    <t>Actual/Projected Transit Loss</t>
  </si>
  <si>
    <t>Fuel Expense</t>
  </si>
  <si>
    <t>Fuel Parameters (for each primary and secondary fuel)</t>
  </si>
  <si>
    <t>Actual Fuel GCV Related</t>
  </si>
  <si>
    <t>Calorific Value (As billed)</t>
  </si>
  <si>
    <t>Fuel 1-Raw coal</t>
  </si>
  <si>
    <t>kcal/unit</t>
  </si>
  <si>
    <t>Fuel 2-Imported Coal</t>
  </si>
  <si>
    <t>Fuel 3-Washed Coal</t>
  </si>
  <si>
    <t>Fuel 4-FO</t>
  </si>
  <si>
    <t>Fuel 5-LDO</t>
  </si>
  <si>
    <t>Fuel 6-LSHS</t>
  </si>
  <si>
    <t>Fuel 7-HSD</t>
  </si>
  <si>
    <t>Calorific Value (As received)</t>
  </si>
  <si>
    <t>Actual fuel consumption</t>
  </si>
  <si>
    <t>Total Fuel Consumption</t>
  </si>
  <si>
    <t>MT</t>
  </si>
  <si>
    <t>kL</t>
  </si>
  <si>
    <t>Specific Fuel Consumption</t>
  </si>
  <si>
    <t>Fuel 1-coal</t>
  </si>
  <si>
    <t>Kg/kWh</t>
  </si>
  <si>
    <t>Actual heat content</t>
  </si>
  <si>
    <t>Heat Content</t>
  </si>
  <si>
    <t>Million kcal</t>
  </si>
  <si>
    <t>Total Heat Content</t>
  </si>
  <si>
    <t>Actual stacking loss</t>
  </si>
  <si>
    <t>Coal</t>
  </si>
  <si>
    <t>Actual Landed Fuel Price per unit</t>
  </si>
  <si>
    <t>Landed Fuel Price per unit</t>
  </si>
  <si>
    <t>Rs/MT</t>
  </si>
  <si>
    <t>Rs/KL</t>
  </si>
  <si>
    <t>Total Actual Fuel Cost</t>
  </si>
  <si>
    <t>Fuel Cost</t>
  </si>
  <si>
    <t>Rs Crore</t>
  </si>
  <si>
    <t xml:space="preserve">Actual Fuel Cost - Total </t>
  </si>
  <si>
    <t>Actual ECR</t>
  </si>
  <si>
    <t>Rs. kWh</t>
  </si>
  <si>
    <t>Break up of actual Cost of Fuel</t>
  </si>
  <si>
    <t>Coal - Raw Coal</t>
  </si>
  <si>
    <t>Base Price</t>
  </si>
  <si>
    <t>Rs./MT</t>
  </si>
  <si>
    <t>Transportation (Freight)</t>
  </si>
  <si>
    <t>Insurance</t>
  </si>
  <si>
    <t>Local Transportation</t>
  </si>
  <si>
    <t>Taxes (CST/VAT/GST)</t>
  </si>
  <si>
    <t>Duties SED</t>
  </si>
  <si>
    <t>Royalty Charges</t>
  </si>
  <si>
    <t>Others STC</t>
  </si>
  <si>
    <t>Others-Energy Clean Charges</t>
  </si>
  <si>
    <t>Others-ED</t>
  </si>
  <si>
    <t>Other charges (NMET/DMF)</t>
  </si>
  <si>
    <t>Total Raw Coal (Excl. Tr. Loss)</t>
  </si>
  <si>
    <t>Transit loss</t>
  </si>
  <si>
    <t>Total Raw Coal including Transit Loss</t>
  </si>
  <si>
    <t xml:space="preserve">Coal handling costs </t>
  </si>
  <si>
    <t>Total raw coal including Transit Loss &amp; coal handling costs</t>
  </si>
  <si>
    <t>Coal - Imported  Coal</t>
  </si>
  <si>
    <t>Transportation</t>
  </si>
  <si>
    <t>Taxes</t>
  </si>
  <si>
    <t xml:space="preserve">Others </t>
  </si>
  <si>
    <t>Others</t>
  </si>
  <si>
    <t>Total Imported Coal</t>
  </si>
  <si>
    <t>Total imported incl coal handling costs</t>
  </si>
  <si>
    <t>Coal - Washed Coal</t>
  </si>
  <si>
    <t>Others (Washing charges)</t>
  </si>
  <si>
    <t xml:space="preserve">Total Washed Coal </t>
  </si>
  <si>
    <t>Total washed incl coal handling costs</t>
  </si>
  <si>
    <t>Gas Price</t>
  </si>
  <si>
    <t>000 MMSCM</t>
  </si>
  <si>
    <t>Marketing Margin</t>
  </si>
  <si>
    <t>VAT</t>
  </si>
  <si>
    <t>Fuel Handling Charges</t>
  </si>
  <si>
    <t>Total Price excluding Transit Loss</t>
  </si>
  <si>
    <t>Oil - FO</t>
  </si>
  <si>
    <t>Rs./KL</t>
  </si>
  <si>
    <t>Duties (Excise Duty)</t>
  </si>
  <si>
    <t>Others (Discount)</t>
  </si>
  <si>
    <t>Total FO Value</t>
  </si>
  <si>
    <t>Oil - LDO</t>
  </si>
  <si>
    <t xml:space="preserve">Others STC </t>
  </si>
  <si>
    <t>Others (Discounts)</t>
  </si>
  <si>
    <t>Total LDO</t>
  </si>
  <si>
    <t>Oil - LSHS</t>
  </si>
  <si>
    <t>Total LSHS</t>
  </si>
  <si>
    <t>Oil - HSD</t>
  </si>
  <si>
    <t>Others (Additional VAT)</t>
  </si>
  <si>
    <t>Total HSD Value</t>
  </si>
  <si>
    <t>Breakup of other charges</t>
  </si>
  <si>
    <t>Other Charges and Adjustments</t>
  </si>
  <si>
    <t>Siding charges</t>
  </si>
  <si>
    <t>Payments to railway staff</t>
  </si>
  <si>
    <t>Con-Other coal related costs</t>
  </si>
  <si>
    <t>Other coal related costs</t>
  </si>
  <si>
    <t>Demurrage on coal wagons</t>
  </si>
  <si>
    <t>Consumption High Speed Diesel Oil</t>
  </si>
  <si>
    <t>Consumption of Oil ( Other )</t>
  </si>
  <si>
    <t>Oil handling contract charges</t>
  </si>
  <si>
    <t>Other Adjustments in Variable Cost</t>
  </si>
  <si>
    <t>Working of Normative Fuel Cost</t>
  </si>
  <si>
    <t>Permissible allowance in variation of GCV as Billed and GCV as Received</t>
  </si>
  <si>
    <t>Kcal/unit</t>
  </si>
  <si>
    <t>GCV As Received considering permissible limit of GCV Loss</t>
  </si>
  <si>
    <t>Calorific Value (As Received)</t>
  </si>
  <si>
    <t xml:space="preserve">GCV As fired </t>
  </si>
  <si>
    <t>Normative heat content</t>
  </si>
  <si>
    <t>Normative Fuel Consumption</t>
  </si>
  <si>
    <t>Normative Specific Fuel Consumption</t>
  </si>
  <si>
    <t>unit/kWh</t>
  </si>
  <si>
    <t>Normative Landed Fuel Price per unit</t>
  </si>
  <si>
    <t>Normative Fuel Cost</t>
  </si>
  <si>
    <t xml:space="preserve">Normative Fuel Cost - Total </t>
  </si>
  <si>
    <t>Sharing of (Gain)/Loss - Fuel Cost</t>
  </si>
  <si>
    <t>Efficiency (Gain)/Loss</t>
  </si>
  <si>
    <t>Sharing of Efficiency (Gain)/Loss</t>
  </si>
  <si>
    <t>Net Entitlement after sharing of gains/(losses)</t>
  </si>
  <si>
    <t>Total</t>
  </si>
  <si>
    <t>FY 22-23</t>
  </si>
  <si>
    <t>Koradi 6</t>
  </si>
  <si>
    <t>Calorific Value (As Fired)</t>
  </si>
  <si>
    <t>For tariff</t>
  </si>
  <si>
    <t>Other Variable Charges</t>
  </si>
  <si>
    <t>Other Adjustments (Pl. specify details)</t>
  </si>
  <si>
    <t>Demurrage on oil wagons</t>
  </si>
  <si>
    <t>Other fuel cost variance A/c Dr. / Cr.</t>
  </si>
  <si>
    <t>Oil Lubricants</t>
  </si>
  <si>
    <t>for Tariff</t>
  </si>
  <si>
    <t>2022-23</t>
  </si>
  <si>
    <t>Bhusawal Unit 3</t>
  </si>
  <si>
    <t>Chandrapur Units 3 -7</t>
  </si>
  <si>
    <t>Khaperkheda Units 1-4</t>
  </si>
  <si>
    <t>Koradi Unit 6</t>
  </si>
  <si>
    <t>Nashik  Units 3-5</t>
  </si>
  <si>
    <t>Uran</t>
  </si>
  <si>
    <t>Paras Units 3-4</t>
  </si>
  <si>
    <t>Parli Units 6-7</t>
  </si>
  <si>
    <t>Khaperkheda Unit 5</t>
  </si>
  <si>
    <t>Bhusawal Units 4-5</t>
  </si>
  <si>
    <t>Koradi Units 8-10</t>
  </si>
  <si>
    <t>Chandrapur Units 8-9</t>
  </si>
  <si>
    <t>Fuel cost considering 750 kcal/kg GCV variation</t>
  </si>
  <si>
    <t>Fuel cost considering 650 kcal/kg GCV variation</t>
  </si>
  <si>
    <t>a</t>
  </si>
  <si>
    <t>b</t>
  </si>
  <si>
    <t>c=a-b</t>
  </si>
  <si>
    <t>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</si>
</sst>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0_);_(* \(#,##0.000\);_(* &quot;-&quot;??_);_(@_)"/>
    <numFmt numFmtId="165" formatCode="_(* #,##0.00_);_(* \(#,##0.00\);_(* &quot;-&quot;??_);_(@_)"/>
    <numFmt numFmtId="166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9"/>
      <name val="Times New Roman"/>
      <family val="1"/>
    </font>
    <font>
      <b/>
      <u/>
      <sz val="11"/>
      <name val="Times New Roman"/>
      <family val="1"/>
    </font>
    <font>
      <b/>
      <sz val="14"/>
      <color theme="1"/>
      <name val="Times New Roman"/>
      <family val="1"/>
    </font>
    <font>
      <b/>
      <u/>
      <sz val="14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D9F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9" fontId="5" fillId="0" borderId="0" xfId="0" applyNumberFormat="1" applyFont="1"/>
    <xf numFmtId="9" fontId="4" fillId="0" borderId="0" xfId="0" applyNumberFormat="1" applyFont="1"/>
    <xf numFmtId="43" fontId="5" fillId="0" borderId="0" xfId="0" applyNumberFormat="1" applyFont="1"/>
    <xf numFmtId="0" fontId="6" fillId="0" borderId="0" xfId="0" applyFont="1" applyAlignment="1">
      <alignment vertical="center"/>
    </xf>
    <xf numFmtId="0" fontId="8" fillId="2" borderId="1" xfId="3" applyFont="1" applyFill="1" applyBorder="1" applyAlignment="1">
      <alignment horizontal="left" vertical="center"/>
    </xf>
    <xf numFmtId="164" fontId="8" fillId="2" borderId="2" xfId="3" applyNumberFormat="1" applyFont="1" applyFill="1" applyBorder="1" applyAlignment="1">
      <alignment horizontal="center" vertical="center"/>
    </xf>
    <xf numFmtId="164" fontId="8" fillId="2" borderId="2" xfId="3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3" fontId="4" fillId="0" borderId="3" xfId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/>
    <xf numFmtId="43" fontId="4" fillId="0" borderId="0" xfId="0" applyNumberFormat="1" applyFont="1"/>
    <xf numFmtId="0" fontId="5" fillId="0" borderId="5" xfId="0" applyFont="1" applyBorder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0" fontId="5" fillId="0" borderId="6" xfId="0" applyFont="1" applyBorder="1"/>
    <xf numFmtId="0" fontId="9" fillId="6" borderId="3" xfId="0" applyFont="1" applyFill="1" applyBorder="1"/>
    <xf numFmtId="2" fontId="11" fillId="0" borderId="3" xfId="0" applyNumberFormat="1" applyFont="1" applyBorder="1" applyAlignment="1">
      <alignment horizontal="right" vertical="center"/>
    </xf>
    <xf numFmtId="2" fontId="15" fillId="0" borderId="3" xfId="0" applyNumberFormat="1" applyFont="1" applyBorder="1" applyAlignment="1">
      <alignment horizontal="right" vertical="center"/>
    </xf>
    <xf numFmtId="2" fontId="13" fillId="0" borderId="3" xfId="0" applyNumberFormat="1" applyFont="1" applyBorder="1" applyAlignment="1">
      <alignment horizontal="right" vertical="center"/>
    </xf>
    <xf numFmtId="1" fontId="15" fillId="0" borderId="3" xfId="0" applyNumberFormat="1" applyFont="1" applyBorder="1"/>
    <xf numFmtId="0" fontId="15" fillId="0" borderId="3" xfId="0" applyFont="1" applyBorder="1"/>
    <xf numFmtId="0" fontId="15" fillId="0" borderId="6" xfId="0" applyFont="1" applyBorder="1"/>
    <xf numFmtId="0" fontId="14" fillId="5" borderId="3" xfId="0" applyFont="1" applyFill="1" applyBorder="1"/>
    <xf numFmtId="0" fontId="14" fillId="5" borderId="3" xfId="0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right" vertical="center"/>
    </xf>
    <xf numFmtId="2" fontId="13" fillId="5" borderId="3" xfId="0" applyNumberFormat="1" applyFont="1" applyFill="1" applyBorder="1" applyAlignment="1">
      <alignment horizontal="right" vertical="center"/>
    </xf>
    <xf numFmtId="0" fontId="15" fillId="5" borderId="3" xfId="0" applyFont="1" applyFill="1" applyBorder="1"/>
    <xf numFmtId="0" fontId="15" fillId="5" borderId="6" xfId="0" applyFont="1" applyFill="1" applyBorder="1"/>
    <xf numFmtId="0" fontId="5" fillId="5" borderId="0" xfId="0" applyFont="1" applyFill="1"/>
    <xf numFmtId="43" fontId="15" fillId="0" borderId="3" xfId="1" applyFont="1" applyFill="1" applyBorder="1" applyAlignment="1">
      <alignment horizontal="right" vertical="center"/>
    </xf>
    <xf numFmtId="43" fontId="9" fillId="6" borderId="3" xfId="0" applyNumberFormat="1" applyFont="1" applyFill="1" applyBorder="1" applyAlignment="1">
      <alignment vertical="center"/>
    </xf>
    <xf numFmtId="0" fontId="15" fillId="7" borderId="3" xfId="4" applyFont="1" applyFill="1" applyBorder="1" applyAlignment="1">
      <alignment horizontal="center" vertical="center" wrapText="1"/>
    </xf>
    <xf numFmtId="10" fontId="15" fillId="0" borderId="3" xfId="2" applyNumberFormat="1" applyFont="1" applyFill="1" applyBorder="1" applyAlignment="1">
      <alignment horizontal="right" vertical="center"/>
    </xf>
    <xf numFmtId="10" fontId="13" fillId="0" borderId="3" xfId="2" applyNumberFormat="1" applyFont="1" applyFill="1" applyBorder="1" applyAlignment="1">
      <alignment horizontal="right" vertical="center"/>
    </xf>
    <xf numFmtId="10" fontId="15" fillId="0" borderId="3" xfId="2" applyNumberFormat="1" applyFont="1" applyBorder="1"/>
    <xf numFmtId="10" fontId="15" fillId="0" borderId="6" xfId="2" applyNumberFormat="1" applyFont="1" applyBorder="1"/>
    <xf numFmtId="10" fontId="16" fillId="0" borderId="3" xfId="2" applyNumberFormat="1" applyFont="1" applyBorder="1" applyAlignment="1">
      <alignment horizontal="right" vertical="center"/>
    </xf>
    <xf numFmtId="10" fontId="15" fillId="0" borderId="3" xfId="2" applyNumberFormat="1" applyFont="1" applyBorder="1" applyAlignment="1">
      <alignment horizontal="right" vertical="center"/>
    </xf>
    <xf numFmtId="10" fontId="15" fillId="0" borderId="6" xfId="2" applyNumberFormat="1" applyFont="1" applyFill="1" applyBorder="1" applyAlignment="1">
      <alignment horizontal="right" vertical="center"/>
    </xf>
    <xf numFmtId="1" fontId="15" fillId="0" borderId="3" xfId="0" applyNumberFormat="1" applyFont="1" applyBorder="1" applyAlignment="1">
      <alignment horizontal="right" vertical="center"/>
    </xf>
    <xf numFmtId="2" fontId="13" fillId="0" borderId="3" xfId="4" quotePrefix="1" applyNumberFormat="1" applyFont="1" applyBorder="1" applyAlignment="1">
      <alignment horizontal="right" vertical="center" wrapText="1"/>
    </xf>
    <xf numFmtId="10" fontId="15" fillId="8" borderId="3" xfId="2" applyNumberFormat="1" applyFont="1" applyFill="1" applyBorder="1" applyAlignment="1">
      <alignment horizontal="right" vertical="center"/>
    </xf>
    <xf numFmtId="43" fontId="13" fillId="0" borderId="3" xfId="1" applyFont="1" applyFill="1" applyBorder="1" applyAlignment="1">
      <alignment horizontal="right" vertical="center"/>
    </xf>
    <xf numFmtId="4" fontId="15" fillId="0" borderId="3" xfId="2" applyNumberFormat="1" applyFont="1" applyFill="1" applyBorder="1" applyAlignment="1">
      <alignment horizontal="right" vertical="center"/>
    </xf>
    <xf numFmtId="0" fontId="3" fillId="5" borderId="0" xfId="0" applyFont="1" applyFill="1"/>
    <xf numFmtId="2" fontId="5" fillId="5" borderId="3" xfId="0" applyNumberFormat="1" applyFont="1" applyFill="1" applyBorder="1" applyAlignment="1">
      <alignment horizontal="right" vertical="center"/>
    </xf>
    <xf numFmtId="2" fontId="4" fillId="5" borderId="3" xfId="0" applyNumberFormat="1" applyFont="1" applyFill="1" applyBorder="1" applyAlignment="1">
      <alignment horizontal="right" vertical="center"/>
    </xf>
    <xf numFmtId="0" fontId="5" fillId="5" borderId="3" xfId="0" applyFont="1" applyFill="1" applyBorder="1"/>
    <xf numFmtId="0" fontId="5" fillId="5" borderId="6" xfId="0" applyFont="1" applyFill="1" applyBorder="1"/>
    <xf numFmtId="0" fontId="4" fillId="0" borderId="3" xfId="0" applyFont="1" applyBorder="1"/>
    <xf numFmtId="2" fontId="5" fillId="0" borderId="6" xfId="0" applyNumberFormat="1" applyFont="1" applyBorder="1" applyAlignment="1">
      <alignment horizontal="right" vertical="center"/>
    </xf>
    <xf numFmtId="0" fontId="9" fillId="6" borderId="3" xfId="0" applyFont="1" applyFill="1" applyBorder="1" applyAlignment="1">
      <alignment horizontal="center"/>
    </xf>
    <xf numFmtId="43" fontId="5" fillId="0" borderId="0" xfId="1" applyFont="1" applyBorder="1" applyAlignment="1">
      <alignment horizontal="center"/>
    </xf>
    <xf numFmtId="165" fontId="5" fillId="0" borderId="0" xfId="5" applyFont="1" applyBorder="1"/>
    <xf numFmtId="43" fontId="5" fillId="0" borderId="0" xfId="1" applyFont="1" applyBorder="1" applyAlignment="1">
      <alignment horizontal="center" vertical="center" wrapText="1"/>
    </xf>
    <xf numFmtId="166" fontId="15" fillId="0" borderId="3" xfId="1" applyNumberFormat="1" applyFont="1" applyBorder="1" applyAlignment="1">
      <alignment horizontal="right" vertical="center"/>
    </xf>
    <xf numFmtId="166" fontId="9" fillId="6" borderId="3" xfId="1" applyNumberFormat="1" applyFont="1" applyFill="1" applyBorder="1" applyAlignment="1">
      <alignment vertical="center"/>
    </xf>
    <xf numFmtId="2" fontId="16" fillId="0" borderId="3" xfId="0" applyNumberFormat="1" applyFont="1" applyBorder="1" applyAlignment="1">
      <alignment horizontal="right" vertical="center"/>
    </xf>
    <xf numFmtId="43" fontId="15" fillId="0" borderId="3" xfId="1" applyFont="1" applyBorder="1" applyAlignment="1">
      <alignment horizontal="right" vertical="center"/>
    </xf>
    <xf numFmtId="43" fontId="13" fillId="0" borderId="3" xfId="1" applyFont="1" applyBorder="1" applyAlignment="1">
      <alignment horizontal="right" vertical="center"/>
    </xf>
    <xf numFmtId="43" fontId="15" fillId="0" borderId="6" xfId="1" applyFont="1" applyBorder="1" applyAlignment="1">
      <alignment horizontal="right" vertical="center"/>
    </xf>
    <xf numFmtId="166" fontId="13" fillId="0" borderId="10" xfId="1" applyNumberFormat="1" applyFont="1" applyBorder="1" applyAlignment="1">
      <alignment horizontal="right" vertical="center"/>
    </xf>
    <xf numFmtId="43" fontId="13" fillId="0" borderId="10" xfId="1" applyFont="1" applyBorder="1" applyAlignment="1">
      <alignment horizontal="right" vertical="center"/>
    </xf>
    <xf numFmtId="43" fontId="13" fillId="0" borderId="11" xfId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textRotation="90" wrapText="1"/>
    </xf>
    <xf numFmtId="166" fontId="12" fillId="0" borderId="10" xfId="1" applyNumberFormat="1" applyFont="1" applyBorder="1" applyAlignment="1">
      <alignment horizontal="right" vertical="center"/>
    </xf>
    <xf numFmtId="2" fontId="15" fillId="9" borderId="3" xfId="0" applyNumberFormat="1" applyFont="1" applyFill="1" applyBorder="1" applyAlignment="1">
      <alignment horizontal="right" vertical="center"/>
    </xf>
    <xf numFmtId="43" fontId="11" fillId="0" borderId="3" xfId="1" applyFont="1" applyBorder="1" applyAlignment="1">
      <alignment horizontal="right" vertical="center"/>
    </xf>
    <xf numFmtId="0" fontId="4" fillId="10" borderId="3" xfId="0" applyFont="1" applyFill="1" applyBorder="1"/>
    <xf numFmtId="0" fontId="5" fillId="10" borderId="3" xfId="0" applyFont="1" applyFill="1" applyBorder="1" applyAlignment="1">
      <alignment horizontal="center"/>
    </xf>
    <xf numFmtId="2" fontId="15" fillId="10" borderId="10" xfId="0" applyNumberFormat="1" applyFont="1" applyFill="1" applyBorder="1" applyAlignment="1">
      <alignment horizontal="right" vertical="center"/>
    </xf>
    <xf numFmtId="2" fontId="16" fillId="10" borderId="10" xfId="0" applyNumberFormat="1" applyFont="1" applyFill="1" applyBorder="1" applyAlignment="1">
      <alignment horizontal="right" vertical="center"/>
    </xf>
    <xf numFmtId="2" fontId="13" fillId="10" borderId="10" xfId="0" applyNumberFormat="1" applyFont="1" applyFill="1" applyBorder="1" applyAlignment="1">
      <alignment horizontal="right" vertical="center"/>
    </xf>
    <xf numFmtId="0" fontId="15" fillId="10" borderId="10" xfId="0" applyFont="1" applyFill="1" applyBorder="1"/>
    <xf numFmtId="0" fontId="15" fillId="10" borderId="11" xfId="0" applyFont="1" applyFill="1" applyBorder="1"/>
    <xf numFmtId="43" fontId="9" fillId="6" borderId="3" xfId="1" applyFont="1" applyFill="1" applyBorder="1"/>
    <xf numFmtId="0" fontId="5" fillId="10" borderId="3" xfId="0" applyFont="1" applyFill="1" applyBorder="1"/>
    <xf numFmtId="0" fontId="5" fillId="10" borderId="6" xfId="0" applyFont="1" applyFill="1" applyBorder="1" applyAlignment="1">
      <alignment horizontal="center"/>
    </xf>
    <xf numFmtId="43" fontId="15" fillId="10" borderId="3" xfId="1" applyFont="1" applyFill="1" applyBorder="1" applyAlignment="1">
      <alignment horizontal="right" vertical="center"/>
    </xf>
    <xf numFmtId="43" fontId="13" fillId="10" borderId="3" xfId="1" applyFont="1" applyFill="1" applyBorder="1" applyAlignment="1">
      <alignment horizontal="right" vertical="center"/>
    </xf>
    <xf numFmtId="43" fontId="15" fillId="10" borderId="6" xfId="1" applyFont="1" applyFill="1" applyBorder="1" applyAlignment="1">
      <alignment horizontal="right" vertical="center"/>
    </xf>
    <xf numFmtId="43" fontId="9" fillId="6" borderId="3" xfId="1" applyFont="1" applyFill="1" applyBorder="1" applyAlignment="1">
      <alignment horizontal="right" vertical="center"/>
    </xf>
    <xf numFmtId="0" fontId="15" fillId="10" borderId="3" xfId="1" applyNumberFormat="1" applyFont="1" applyFill="1" applyBorder="1" applyAlignment="1">
      <alignment horizontal="right" vertical="center"/>
    </xf>
    <xf numFmtId="43" fontId="4" fillId="10" borderId="3" xfId="1" applyFont="1" applyFill="1" applyBorder="1" applyAlignment="1">
      <alignment horizontal="right" vertical="center"/>
    </xf>
    <xf numFmtId="43" fontId="4" fillId="10" borderId="6" xfId="1" applyFont="1" applyFill="1" applyBorder="1" applyAlignment="1">
      <alignment horizontal="right" vertical="center"/>
    </xf>
    <xf numFmtId="43" fontId="4" fillId="0" borderId="0" xfId="1" applyFont="1"/>
    <xf numFmtId="0" fontId="6" fillId="0" borderId="0" xfId="0" applyFont="1" applyAlignment="1">
      <alignment horizontal="center" vertical="center" textRotation="90" wrapText="1"/>
    </xf>
    <xf numFmtId="2" fontId="4" fillId="10" borderId="3" xfId="0" applyNumberFormat="1" applyFont="1" applyFill="1" applyBorder="1" applyAlignment="1">
      <alignment horizontal="right" vertical="center"/>
    </xf>
    <xf numFmtId="43" fontId="4" fillId="0" borderId="3" xfId="1" applyFont="1" applyFill="1" applyBorder="1" applyAlignment="1">
      <alignment horizontal="right" vertical="center"/>
    </xf>
    <xf numFmtId="43" fontId="4" fillId="0" borderId="6" xfId="1" applyFont="1" applyFill="1" applyBorder="1" applyAlignment="1">
      <alignment horizontal="right" vertical="center"/>
    </xf>
    <xf numFmtId="0" fontId="14" fillId="0" borderId="3" xfId="0" applyFont="1" applyBorder="1"/>
    <xf numFmtId="165" fontId="4" fillId="0" borderId="3" xfId="5" applyFont="1" applyFill="1" applyBorder="1"/>
    <xf numFmtId="43" fontId="5" fillId="0" borderId="0" xfId="1" applyFont="1" applyFill="1"/>
    <xf numFmtId="4" fontId="16" fillId="0" borderId="3" xfId="7" applyNumberFormat="1" applyFont="1" applyBorder="1"/>
    <xf numFmtId="2" fontId="15" fillId="0" borderId="6" xfId="0" applyNumberFormat="1" applyFont="1" applyBorder="1" applyAlignment="1">
      <alignment horizontal="right" vertical="center"/>
    </xf>
    <xf numFmtId="43" fontId="16" fillId="0" borderId="6" xfId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2" fontId="13" fillId="0" borderId="6" xfId="0" applyNumberFormat="1" applyFont="1" applyBorder="1" applyAlignment="1">
      <alignment horizontal="right" vertical="center"/>
    </xf>
    <xf numFmtId="43" fontId="9" fillId="6" borderId="3" xfId="0" applyNumberFormat="1" applyFont="1" applyFill="1" applyBorder="1"/>
    <xf numFmtId="43" fontId="4" fillId="0" borderId="0" xfId="1" applyFont="1" applyFill="1"/>
    <xf numFmtId="43" fontId="13" fillId="0" borderId="6" xfId="1" applyFont="1" applyBorder="1" applyAlignment="1">
      <alignment horizontal="right" vertical="center"/>
    </xf>
    <xf numFmtId="43" fontId="16" fillId="0" borderId="6" xfId="1" applyFont="1" applyFill="1" applyBorder="1" applyAlignment="1">
      <alignment horizontal="left"/>
    </xf>
    <xf numFmtId="4" fontId="18" fillId="0" borderId="3" xfId="7" applyNumberFormat="1" applyFont="1" applyBorder="1"/>
    <xf numFmtId="0" fontId="19" fillId="0" borderId="3" xfId="7" applyFont="1" applyBorder="1" applyAlignment="1">
      <alignment wrapText="1"/>
    </xf>
    <xf numFmtId="0" fontId="20" fillId="7" borderId="3" xfId="7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3" fillId="7" borderId="3" xfId="7" applyFont="1" applyFill="1" applyBorder="1" applyAlignment="1">
      <alignment vertical="top" wrapText="1"/>
    </xf>
    <xf numFmtId="43" fontId="4" fillId="0" borderId="3" xfId="1" applyFont="1" applyBorder="1" applyAlignment="1">
      <alignment horizontal="right" vertical="center"/>
    </xf>
    <xf numFmtId="43" fontId="4" fillId="0" borderId="6" xfId="1" applyFont="1" applyBorder="1" applyAlignment="1">
      <alignment horizontal="right" vertical="center"/>
    </xf>
    <xf numFmtId="2" fontId="15" fillId="7" borderId="3" xfId="7" applyNumberFormat="1" applyFont="1" applyFill="1" applyBorder="1" applyAlignment="1">
      <alignment horizontal="right" vertical="center"/>
    </xf>
    <xf numFmtId="0" fontId="21" fillId="0" borderId="3" xfId="0" applyFont="1" applyBorder="1"/>
    <xf numFmtId="0" fontId="13" fillId="0" borderId="3" xfId="0" applyFont="1" applyBorder="1"/>
    <xf numFmtId="0" fontId="15" fillId="0" borderId="3" xfId="7" applyFont="1" applyBorder="1" applyAlignment="1">
      <alignment horizontal="center" wrapText="1"/>
    </xf>
    <xf numFmtId="0" fontId="9" fillId="6" borderId="3" xfId="0" applyFont="1" applyFill="1" applyBorder="1" applyAlignment="1">
      <alignment wrapText="1"/>
    </xf>
    <xf numFmtId="43" fontId="5" fillId="0" borderId="0" xfId="1" applyFont="1" applyAlignment="1">
      <alignment wrapText="1"/>
    </xf>
    <xf numFmtId="165" fontId="5" fillId="0" borderId="3" xfId="5" applyFont="1" applyFill="1" applyBorder="1"/>
    <xf numFmtId="165" fontId="5" fillId="0" borderId="6" xfId="5" applyFont="1" applyFill="1" applyBorder="1"/>
    <xf numFmtId="2" fontId="4" fillId="0" borderId="6" xfId="0" applyNumberFormat="1" applyFont="1" applyBorder="1" applyAlignment="1">
      <alignment horizontal="right" vertical="center"/>
    </xf>
    <xf numFmtId="0" fontId="23" fillId="10" borderId="3" xfId="7" applyFont="1" applyFill="1" applyBorder="1" applyAlignment="1">
      <alignment vertical="center" wrapText="1"/>
    </xf>
    <xf numFmtId="0" fontId="13" fillId="0" borderId="3" xfId="7" applyFont="1" applyBorder="1" applyAlignment="1">
      <alignment vertical="top" wrapText="1"/>
    </xf>
    <xf numFmtId="166" fontId="5" fillId="3" borderId="3" xfId="1" applyNumberFormat="1" applyFont="1" applyFill="1" applyBorder="1" applyAlignment="1">
      <alignment horizontal="right" vertical="center"/>
    </xf>
    <xf numFmtId="2" fontId="5" fillId="3" borderId="3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43" fontId="5" fillId="0" borderId="3" xfId="1" applyFont="1" applyBorder="1" applyAlignment="1">
      <alignment horizontal="right" vertical="center"/>
    </xf>
    <xf numFmtId="43" fontId="5" fillId="0" borderId="6" xfId="1" applyFont="1" applyBorder="1" applyAlignment="1">
      <alignment horizontal="right" vertical="center"/>
    </xf>
    <xf numFmtId="166" fontId="5" fillId="0" borderId="3" xfId="1" applyNumberFormat="1" applyFont="1" applyBorder="1" applyAlignment="1">
      <alignment horizontal="right" vertical="center"/>
    </xf>
    <xf numFmtId="166" fontId="4" fillId="0" borderId="3" xfId="1" applyNumberFormat="1" applyFont="1" applyBorder="1" applyAlignment="1">
      <alignment horizontal="right" vertical="center"/>
    </xf>
    <xf numFmtId="43" fontId="4" fillId="0" borderId="0" xfId="1" applyFont="1" applyAlignment="1">
      <alignment wrapText="1"/>
    </xf>
    <xf numFmtId="43" fontId="9" fillId="6" borderId="3" xfId="1" applyFont="1" applyFill="1" applyBorder="1" applyAlignment="1">
      <alignment vertical="center"/>
    </xf>
    <xf numFmtId="0" fontId="13" fillId="10" borderId="3" xfId="7" applyFont="1" applyFill="1" applyBorder="1" applyAlignment="1">
      <alignment vertical="top" wrapText="1"/>
    </xf>
    <xf numFmtId="0" fontId="4" fillId="10" borderId="3" xfId="0" applyFont="1" applyFill="1" applyBorder="1" applyAlignment="1">
      <alignment horizontal="center"/>
    </xf>
    <xf numFmtId="43" fontId="3" fillId="10" borderId="3" xfId="1" applyFont="1" applyFill="1" applyBorder="1" applyAlignment="1">
      <alignment vertical="center"/>
    </xf>
    <xf numFmtId="43" fontId="6" fillId="10" borderId="3" xfId="1" applyFont="1" applyFill="1" applyBorder="1" applyAlignment="1">
      <alignment vertical="center"/>
    </xf>
    <xf numFmtId="43" fontId="3" fillId="10" borderId="6" xfId="1" applyFont="1" applyFill="1" applyBorder="1" applyAlignment="1">
      <alignment vertical="center"/>
    </xf>
    <xf numFmtId="2" fontId="0" fillId="0" borderId="3" xfId="0" applyNumberFormat="1" applyBorder="1" applyAlignment="1">
      <alignment horizontal="right" vertical="center"/>
    </xf>
    <xf numFmtId="0" fontId="15" fillId="0" borderId="3" xfId="0" applyFont="1" applyBorder="1" applyAlignment="1">
      <alignment horizontal="center"/>
    </xf>
    <xf numFmtId="43" fontId="15" fillId="0" borderId="0" xfId="1" applyFont="1"/>
    <xf numFmtId="0" fontId="15" fillId="0" borderId="0" xfId="0" applyFont="1"/>
    <xf numFmtId="2" fontId="15" fillId="0" borderId="3" xfId="4" quotePrefix="1" applyNumberFormat="1" applyFont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43" fontId="15" fillId="0" borderId="3" xfId="1" applyFont="1" applyBorder="1"/>
    <xf numFmtId="10" fontId="15" fillId="4" borderId="3" xfId="2" applyNumberFormat="1" applyFont="1" applyFill="1" applyBorder="1"/>
    <xf numFmtId="0" fontId="15" fillId="0" borderId="3" xfId="7" applyFont="1" applyBorder="1" applyAlignment="1">
      <alignment vertical="top" wrapText="1"/>
    </xf>
    <xf numFmtId="0" fontId="5" fillId="0" borderId="5" xfId="0" applyFont="1" applyFill="1" applyBorder="1"/>
    <xf numFmtId="0" fontId="5" fillId="0" borderId="3" xfId="0" applyFont="1" applyFill="1" applyBorder="1" applyAlignment="1">
      <alignment horizontal="center"/>
    </xf>
    <xf numFmtId="1" fontId="1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/>
    <xf numFmtId="0" fontId="5" fillId="0" borderId="6" xfId="0" applyFont="1" applyFill="1" applyBorder="1" applyAlignment="1">
      <alignment horizontal="center"/>
    </xf>
    <xf numFmtId="0" fontId="16" fillId="0" borderId="3" xfId="0" applyFont="1" applyBorder="1"/>
    <xf numFmtId="2" fontId="15" fillId="8" borderId="3" xfId="0" applyNumberFormat="1" applyFont="1" applyFill="1" applyBorder="1" applyAlignment="1">
      <alignment horizontal="right" vertical="center"/>
    </xf>
    <xf numFmtId="4" fontId="15" fillId="0" borderId="6" xfId="2" applyNumberFormat="1" applyFont="1" applyFill="1" applyBorder="1" applyAlignment="1">
      <alignment horizontal="right" vertical="center"/>
    </xf>
    <xf numFmtId="2" fontId="18" fillId="0" borderId="3" xfId="0" applyNumberFormat="1" applyFont="1" applyBorder="1" applyAlignment="1">
      <alignment horizontal="right" vertical="center"/>
    </xf>
    <xf numFmtId="2" fontId="16" fillId="0" borderId="6" xfId="0" applyNumberFormat="1" applyFont="1" applyBorder="1" applyAlignment="1">
      <alignment horizontal="right" vertical="center"/>
    </xf>
    <xf numFmtId="166" fontId="5" fillId="0" borderId="6" xfId="1" applyNumberFormat="1" applyFont="1" applyBorder="1" applyAlignment="1">
      <alignment horizontal="right" vertical="center"/>
    </xf>
    <xf numFmtId="2" fontId="5" fillId="0" borderId="3" xfId="0" applyNumberFormat="1" applyFont="1" applyFill="1" applyBorder="1" applyAlignment="1">
      <alignment horizontal="right" vertical="center"/>
    </xf>
    <xf numFmtId="0" fontId="14" fillId="0" borderId="3" xfId="0" applyFont="1" applyFill="1" applyBorder="1"/>
    <xf numFmtId="0" fontId="4" fillId="0" borderId="3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right" vertical="center"/>
    </xf>
    <xf numFmtId="0" fontId="15" fillId="0" borderId="3" xfId="7" applyFont="1" applyFill="1" applyBorder="1" applyAlignment="1">
      <alignment wrapText="1"/>
    </xf>
    <xf numFmtId="0" fontId="20" fillId="0" borderId="3" xfId="7" quotePrefix="1" applyFont="1" applyFill="1" applyBorder="1" applyAlignment="1">
      <alignment horizontal="center" wrapText="1"/>
    </xf>
    <xf numFmtId="0" fontId="15" fillId="0" borderId="3" xfId="7" applyFont="1" applyFill="1" applyBorder="1" applyAlignment="1">
      <alignment horizontal="left" wrapText="1"/>
    </xf>
    <xf numFmtId="0" fontId="13" fillId="0" borderId="3" xfId="7" applyFont="1" applyFill="1" applyBorder="1" applyAlignment="1">
      <alignment vertical="top" wrapText="1"/>
    </xf>
    <xf numFmtId="0" fontId="15" fillId="0" borderId="3" xfId="7" applyFont="1" applyFill="1" applyBorder="1" applyAlignment="1">
      <alignment horizontal="center" wrapText="1"/>
    </xf>
    <xf numFmtId="0" fontId="10" fillId="0" borderId="0" xfId="0" applyFont="1" applyFill="1"/>
    <xf numFmtId="0" fontId="15" fillId="0" borderId="5" xfId="0" applyFont="1" applyBorder="1"/>
    <xf numFmtId="10" fontId="13" fillId="0" borderId="3" xfId="2" applyNumberFormat="1" applyFont="1" applyBorder="1" applyAlignment="1">
      <alignment horizontal="right" vertical="center"/>
    </xf>
    <xf numFmtId="0" fontId="13" fillId="6" borderId="3" xfId="0" applyFont="1" applyFill="1" applyBorder="1"/>
    <xf numFmtId="0" fontId="27" fillId="11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43" fontId="24" fillId="0" borderId="3" xfId="1" applyFont="1" applyBorder="1" applyAlignment="1">
      <alignment horizontal="right" vertical="center"/>
    </xf>
    <xf numFmtId="43" fontId="28" fillId="0" borderId="3" xfId="1" applyFont="1" applyBorder="1" applyAlignment="1">
      <alignment horizontal="right" vertical="center"/>
    </xf>
    <xf numFmtId="0" fontId="24" fillId="0" borderId="13" xfId="0" applyFont="1" applyBorder="1" applyAlignment="1">
      <alignment vertical="center" wrapText="1"/>
    </xf>
    <xf numFmtId="0" fontId="28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horizontal="right" vertical="center"/>
    </xf>
    <xf numFmtId="0" fontId="27" fillId="11" borderId="3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horizontal="left" vertical="center"/>
    </xf>
    <xf numFmtId="0" fontId="27" fillId="11" borderId="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textRotation="90" wrapText="1"/>
    </xf>
    <xf numFmtId="0" fontId="17" fillId="5" borderId="7" xfId="0" applyFont="1" applyFill="1" applyBorder="1" applyAlignment="1">
      <alignment horizontal="center" vertical="center" textRotation="90" wrapText="1"/>
    </xf>
    <xf numFmtId="0" fontId="17" fillId="5" borderId="8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textRotation="90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textRotation="90" wrapText="1"/>
    </xf>
  </cellXfs>
  <cellStyles count="10">
    <cellStyle name="Comma" xfId="1" builtinId="3"/>
    <cellStyle name="Comma 10" xfId="5" xr:uid="{BD20DCE6-7B45-4564-BB61-7C9AB30EAE65}"/>
    <cellStyle name="Comma 4" xfId="9" xr:uid="{C07AC3F4-1421-40C4-95BD-15CBE83D724F}"/>
    <cellStyle name="Normal" xfId="0" builtinId="0"/>
    <cellStyle name="Normal 142" xfId="8" xr:uid="{DBE963E4-9609-4ACE-87DB-39DCA9F03DBC}"/>
    <cellStyle name="Normal 164" xfId="3" xr:uid="{E344BADC-2FEC-4121-BD4D-B0C1CE19D170}"/>
    <cellStyle name="Normal 2" xfId="7" xr:uid="{2F6E855F-D41A-44C0-A4D4-2A781619A96D}"/>
    <cellStyle name="Normal_FORMATS 5 YEAR ALOKE 2" xfId="4" xr:uid="{3118E7E9-778A-45B0-AE7D-9C90C1FA796C}"/>
    <cellStyle name="Percent" xfId="2" builtinId="5"/>
    <cellStyle name="Percent 12 10" xfId="6" xr:uid="{5BC0ED16-2F9B-494C-9CA5-4F53156304A8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sharedStrings" Target="sharedStrings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61" Type="http://schemas.openxmlformats.org/officeDocument/2006/relationships/externalLink" Target="externalLinks/externalLink58.xml"/><Relationship Id="rId8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B6F19C\201-04REL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CADOS%20EMI/Downloads/201-04REL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EF26C4\RIM%20%20list%20as%20on%2001.11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OFFSHORE\USERS\NARESH\FIN\HALFYEAR\CONB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CR-SUP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PO-B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/PERFORMANCE/ocm/Yearly_perf/OCMJAN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RK%20PEN%20DATA_28.01.2008/Performance/PERFORMANCE/ocm/Yearly_perf/OCMJAN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MGPGADRCDP003\RCD-Share\Performance\PERFORMANCE\ocm\Yearly_perf\OCMJAN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AppData\Local\Microsoft\Windows\Temporary%20Internet%20Files\Content.Outlook\2JFMFI1J\201-04REL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Last%20Year%20Q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Gujarat%20Gas%20Consolidated\Consolidated%20TB%20Grouping%20Format\Consolidated%20Merged%20BS%202013-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RIKRISHNA\SumitMarch04\Data04\ADTL\Schedule%20VI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GL/GGL%20quarters/GGL%20Ind%20AS%20FS%20Template%20%2001%2006%202016-OBS%20format%20v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Mukesh\Tax%20Audit%20AY05-06\3cd_annex%20AY05-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CR-SUPL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C:\C:\C:\Performance\PERFORMANCE\ocm\Yearly_perf\OCMJAN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skedia\AppData\Local\Microsoft\Windows\Temporary%20Internet%20Files\Content.Outlook\2JFMFI1J\201-04REL-Fin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TEAMLINK\STAGING\AUTUM-FR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d\GIPL\Audit%20A.Y.%202007-08\06-09-07\asset12foritde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wordxl\CAMELLIA\Statutory%20Audits\Audit%202005-06\01%20%20Camellia%20Clothing%20Limited\B.%20%20Tax%20Audit%202005-06\PP_Maste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GRID%20Energy/Work/MSPGCL%20True%20Up%20Fy%202010-11/Earlier%20Orders/EXCEL%20MODELS%20FINAL/PwC_MSPGCL_20.12.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Books\Income%20Tax%20AY%2003-04\Final%20Files-linked\SIIL%203cd%20Consol%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41000300\Local%20Settings\Temp\notes6030C8\O&amp;M%20Pres%20111011\2-%20Mum%20Supply%20Divisional%20WBS%20Capex09-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File%2067%20(MYT%20III)\To%20MERC%20MYT%20petition%2030.01.2016\MSPGCL_True%20up%20petition_MYT_Final%20for%20submission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MERC/MERC%20Cases%202017/196%20of%202017/Revised%20Petition/To%20MERC_21.06.2018_FINAL/Annexure%201_MTR%20petition%20format_%2021.06.2018/Consolidated%20MTR%20formats_20-06-2018_FINAL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Bhusawal%203%20-%20MYT%20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5%20GF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srv\btps_techinical_papers\Documents%20and%20Settings\PPMS1_ST2.MSEB\Desktop\Sep-08\Yearly%20dat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SUBSRET\1999\NEWSUBRETURN\JS0405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My%20client\Project%20Starflex\Databook\Project%20A%20Oct%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hagencoo365-my.sharepoint.com/Users/00008906/OneDrive%20-%20Maharashtra%20State%20Power%20Generation%20Co.%20Ltd/File%2035%20Capex/05.%20True%20up/2019-20/From%20Stations/07.%20Parli/01-Balance%20sheet-IGAAP_AdaniEnt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3.14\audit%2012-13\Clients\RSIL\Tax%20Audits\RSIL%20TA%202011-12\ITR-6\2012_ITR6_PR6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.shah\jayesh\FINANCE\123\THOMPSON\COMPANY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PCL%20Documents/Financials/March%20-%2017/Standalone/Accounts/HPCL%20Ind%20AS%20Financials%20March%202017%2026%20May%202017%201109hr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umar\books\Books\Books%2003-04\Dec%2003\SIIL-Books-Dec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ocuments/MSPGCL%20FY12%20ARR%20Petition%20and%20Model%2031Mar11/ARR%20formats%20SM%2029Mar1940_old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1-02/SCH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FIXED%20ASSETS/2002-03/asset02-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edia/Desktop/MSPGCL%20Main%20Folder/Revised%20True-up%20&amp;%20APR/Workings/Annexure%202_revised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A%20(MTR-%20MYT%20III)\Revised%20Petition\To%20MERC_19.06.2018\Annexure%201%20Petition%20formats%20for%20existing%20and%20New%20stations\Consolidated%20MTR%20formats_20-06-2018_FINAL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Stationwise%20forms\Paras3_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nce\shabbir\BS\EPoL%20-%20F&amp;A%20Dept%20(D)\Sep04halfyear%20closing\BSSEP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Users\Kinjal\Desktop\FA_December-15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mydocuments5$\kamalh\Documents\D%20Drive\IFRS\IFRS%20Financials\EGL%20Consol%20BS%20March%202013\Projects\EPL_7500\EPL_7500_Mar%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Kiran\AppData\Local\Microsoft\Windows\Temporary%20Internet%20Files\Content.Outlook\1U8LT935\IFRS%20Dec'11%20Pack%20vipu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Accounts%20Payable\Invoice%20Status%20-%20Payments%20ABB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HORCD003\RCD-Share\Users\skedia\Desktop\To%20MERC\Annexures\Annexure%20-%20I%20ARR_Existing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55%20Sundry%20Debtors%20and%20Unbilled%20Revenue%20Combined%20Leadsheet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HGPL%20FIN%20(ESTL%20FORMAT)%20%20-%20MAR%202006%20-%20updated%2027TH%20%20JUNE%2006%20-%20CAPITALIS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PGADRCDP003\Subsidiary%20Companies\Dhopave%20Power%20Ltd\Final%20Acc%2016-17\INDAS%20Op.%20bal%20sheet%20Dhopave%20BS%202015-16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Users\Common\AppData\Local\Microsoft\Windows\Temporary%20Internet%20Files\Content.Outlook\0F4OOOZW\EPL%20Flower%20IFRS%20June'11%20templa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eepak\Tax%20Audit%20AY02-03\3cd_annex_fina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CLIENTS\PRK\S&amp;MBS9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BH\ESSAR\Exposure\PO-BH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MGPGADRCDP003\Users\mpd1\Downloads\F-%205%20Khaperkheda%20TPS%20-%20MYT%20201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D:\Shail\Code\MYT\New%20folder\Energy%20charge%20calculation_Washed%20coal%20-%20Chandrapur%203-7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H:\File%2067%20(MYT%20III)\File%2067%20B%20True%20up%20FY%2017-18%20and%20FY%2018-19\RCD%20Working%20True%20up%20FY%202017-18\Final%20individual%20forms%20for%20petition\Form%207%20ROE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s\Gujarat%20Gas%20Consolidated\GGL%202015-16\GGL%2015-6%20Q-3\Consolidated%20Merged%20BS%202015-16-%20Dec%2015%20-%20V2%20with%20BS%20regrouping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VA%20All%20Balances%20Combined%20Leadsheet%20Mar%2008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s\Audit\Annual%20Accounts%202013-2014\Standalone%20Financial%2013-14%20GSPC%20Gas%20Mar-14%20Ver_4.xlsb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WINDOWS\TEMP\jun00\int062000-REVISED-summary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skrlnas\desktop5$\Documents%20and%20Settings\sohoni\Local%20Settings\Temporary%20Internet%20Files\OLK14\ECLITR0607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nam\c\My%20Documents\MIS%202004-05\PAP\MONTHLY%20FILES%20PHPL\MAR%2005\PAP%20MAR%2005%20BOOK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ank\d\Finance\ProjAcc\Essar\EROG\ESSAR\GENERAL\PO%20LOG%20Exposur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True%20Up%20and%20MYT%20Summary_FY26-3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nt\regulatorydata\terence\TPCL08\EUR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:\D:\F:\F:\Ibmsrv\btps_techinical_papers\Documents%20and%20Settings\PPMS1_ST2.MSEB\Desktop\Sep-08\Yearly%20data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96.15\Account%20&amp;%20Taxation\Account%20&amp;%20Taxation\My%20client\Project%20Starflex\Databook\Project%20A%20Oct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1.2004"/>
      <sheetName val="RIM  list as on 01.11.04"/>
      <sheetName val="Key"/>
      <sheetName val="2-Par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R"/>
      <sheetName val="BALANCE_SHEET"/>
      <sheetName val="fcl"/>
      <sheetName val="BALANCE_SHEET1"/>
      <sheetName val="BALANCE_SHEET2"/>
      <sheetName val="BALANCE_SHEET3"/>
      <sheetName val="77S(O)"/>
      <sheetName val="CONBS"/>
      <sheetName val="expired"/>
      <sheetName val="DURGESH"/>
      <sheetName val="04REL"/>
      <sheetName val="01.11.2004"/>
      <sheetName val="TRIALBALANCE"/>
      <sheetName val="BALANCE_SHEET4"/>
      <sheetName val="Risks of material misstatement"/>
      <sheetName val="BALANCE_SHEET5"/>
      <sheetName val="1.Loans Control Chart- Mar 2007"/>
      <sheetName val="BALANCE_SHEET6"/>
      <sheetName val="Scheme"/>
      <sheetName val="Chart-Major customer"/>
      <sheetName val="ROMM Data for Validation"/>
      <sheetName val="Trial Report"/>
      <sheetName val="License Area"/>
      <sheetName val="Validation Details"/>
      <sheetName val="Data from Access"/>
      <sheetName val="Material "/>
      <sheetName val="Labour &amp; Plant"/>
      <sheetName val="summary"/>
      <sheetName val="PTIN03"/>
      <sheetName val="BALANCE_SHEET7"/>
      <sheetName val="Risks_of_material_misstatement"/>
      <sheetName val="1_Loans_Control_Chart-_Mar_2007"/>
      <sheetName val="ROMM_Data_for_Validation"/>
      <sheetName val="Validation_Details"/>
      <sheetName val="Data_from_Access"/>
      <sheetName val="Instructions"/>
      <sheetName val="BS "/>
      <sheetName val="ANUAL PLAN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Ins Erection"/>
      <sheetName val="plbs"/>
      <sheetName val="FitOutConfCentre"/>
      <sheetName val="Accounts"/>
      <sheetName val="Sheet2"/>
      <sheetName val="Top Sheet"/>
      <sheetName val="2005"/>
      <sheetName val="P&amp;L"/>
      <sheetName val="BALANCE-SHEET"/>
      <sheetName val="sdrs_mar"/>
      <sheetName val="tb, p&amp;l, bs"/>
      <sheetName val="data"/>
      <sheetName val="ACK-NEW"/>
      <sheetName val="x-rate"/>
      <sheetName val="Les Cèdres"/>
      <sheetName val="COMPLEXALL"/>
    </sheetNames>
    <sheetDataSet>
      <sheetData sheetId="0" refreshError="1">
        <row r="1">
          <cell r="B1" t="str">
            <v>ESSAR OIL LIMITED</v>
          </cell>
        </row>
        <row r="58">
          <cell r="K58" t="str">
            <v>:</v>
          </cell>
          <cell r="L58">
            <v>407888122</v>
          </cell>
          <cell r="M58" t="str">
            <v>:</v>
          </cell>
        </row>
        <row r="59">
          <cell r="K59" t="str">
            <v>:</v>
          </cell>
          <cell r="L59" t="str">
            <v>-</v>
          </cell>
          <cell r="M59" t="str">
            <v>:</v>
          </cell>
        </row>
        <row r="60">
          <cell r="K60" t="str">
            <v>:</v>
          </cell>
          <cell r="M60" t="str">
            <v>:</v>
          </cell>
        </row>
        <row r="61">
          <cell r="K61" t="str">
            <v>:</v>
          </cell>
          <cell r="L61">
            <v>-319358932</v>
          </cell>
          <cell r="M61" t="str">
            <v>:</v>
          </cell>
        </row>
        <row r="62">
          <cell r="K62" t="str">
            <v>:</v>
          </cell>
          <cell r="M62" t="str">
            <v>:</v>
          </cell>
        </row>
        <row r="63">
          <cell r="K63" t="str">
            <v>:</v>
          </cell>
          <cell r="L63">
            <v>23383172</v>
          </cell>
          <cell r="M63" t="str">
            <v>:</v>
          </cell>
        </row>
        <row r="64">
          <cell r="K64" t="str">
            <v>:</v>
          </cell>
          <cell r="L64" t="str">
            <v>-</v>
          </cell>
          <cell r="M64" t="str">
            <v>:</v>
          </cell>
        </row>
        <row r="65">
          <cell r="K65" t="str">
            <v>:</v>
          </cell>
          <cell r="L65">
            <v>1352522244.49</v>
          </cell>
          <cell r="M65" t="str">
            <v>:</v>
          </cell>
        </row>
        <row r="67">
          <cell r="L67">
            <v>821501408.50999999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B1" t="str">
            <v>ESSAR OIL LIMITED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ESSAR OIL LIMITED</v>
          </cell>
        </row>
      </sheetData>
      <sheetData sheetId="15" refreshError="1"/>
      <sheetData sheetId="16">
        <row r="1">
          <cell r="B1" t="str">
            <v>ESSAR OIL LIMITED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B1" t="str">
            <v>ESSAR OIL LIMITED</v>
          </cell>
        </row>
      </sheetData>
      <sheetData sheetId="31">
        <row r="1">
          <cell r="B1" t="str">
            <v>ESSAR OIL LIMITED</v>
          </cell>
        </row>
      </sheetData>
      <sheetData sheetId="32">
        <row r="1">
          <cell r="B1" t="str">
            <v>ESSAR OIL LIMITED</v>
          </cell>
        </row>
      </sheetData>
      <sheetData sheetId="33">
        <row r="1">
          <cell r="B1" t="str">
            <v>ESSAR OIL LIMITED</v>
          </cell>
        </row>
      </sheetData>
      <sheetData sheetId="34">
        <row r="1">
          <cell r="B1" t="str">
            <v>ESSAR OIL LIMITED</v>
          </cell>
        </row>
      </sheetData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CR-SUPLY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gk 09-99"/>
      <sheetName val="77S(O)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gk_09-99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gk_09-99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gk_09-99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gk_09-993"/>
      <sheetName val="PGW-ACCOUNTS"/>
      <sheetName val="1612.01AN(7) - Niep Tds Summary"/>
      <sheetName val="BS"/>
      <sheetName val="1612_01AN(7)_-_Niep_Tds_Summary"/>
      <sheetName val="ASSAY-new"/>
      <sheetName val="1612_01AN(7)_-_Niep_Tds_Summar1"/>
      <sheetName val="1612_01AN(7)_-_Niep_Tds_Summar2"/>
      <sheetName val="a_4"/>
      <sheetName val="p&amp;l"/>
      <sheetName val="Scenarios"/>
      <sheetName val="x_rate"/>
      <sheetName val="Rev Working"/>
      <sheetName val="Sheet2"/>
      <sheetName val="1612_01AN(7)_-_Niep_Tds_Summar3"/>
      <sheetName val="Interest 30-11-01 not PA 7%"/>
      <sheetName val="Cons"/>
      <sheetName val="diffbetphy&amp;stock"/>
      <sheetName val="12"/>
      <sheetName val="15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gk_09-994"/>
      <sheetName val="1612_01AN(7)_-_Niep_Tds_Summar4"/>
      <sheetName val="Rev_Working"/>
      <sheetName val="Interest_30-11-01_not_PA_7%"/>
      <sheetName val="Settings"/>
      <sheetName val="BALANCE SHEET"/>
      <sheetName val="CE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PL"/>
      <sheetName val="Jun 2012"/>
      <sheetName val="Clause 9"/>
      <sheetName val="sum"/>
      <sheetName val="Conditions"/>
      <sheetName val="DATA INPUT"/>
      <sheetName val="LANDED PRICE"/>
      <sheetName val="POLY"/>
      <sheetName val="API"/>
      <sheetName val="NCE"/>
      <sheetName val="EU"/>
      <sheetName val="Latam"/>
      <sheetName val="ROW"/>
      <sheetName val="Inputs"/>
      <sheetName val="Accounts"/>
      <sheetName val="BLK2"/>
      <sheetName val="BLK3"/>
      <sheetName val="INPUT SHEET"/>
      <sheetName val="RES-PLANNING"/>
      <sheetName val="radar"/>
      <sheetName val="E &amp; R"/>
      <sheetName val="summary"/>
      <sheetName val="310480 as on 311207"/>
      <sheetName val="310280 on 310307 (070607)"/>
      <sheetName val="Hyp-mstr"/>
      <sheetName val="Data Summary"/>
      <sheetName val="fcl"/>
      <sheetName val="Analysis"/>
      <sheetName val="SLTTRPSU"/>
      <sheetName val="In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>
        <row r="35">
          <cell r="E35">
            <v>55724.666666666672</v>
          </cell>
        </row>
      </sheetData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>
        <row r="35">
          <cell r="E35">
            <v>55724.666666666672</v>
          </cell>
        </row>
      </sheetData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/>
      <sheetData sheetId="179"/>
      <sheetData sheetId="180"/>
      <sheetData sheetId="181"/>
      <sheetData sheetId="182"/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diff on tic &amp; po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insur-2"/>
      <sheetName val="retention"/>
      <sheetName val="PO-BH"/>
      <sheetName val="77S(O)"/>
      <sheetName val="310480 as on 311207"/>
      <sheetName val="insur-2_(closed)"/>
      <sheetName val="diff_on_tic_&amp;_po"/>
      <sheetName val="po_log_ssb"/>
      <sheetName val="po_log_ssb_incl_cc"/>
      <sheetName val="Est__Outflows"/>
      <sheetName val="insur-2_(closed)1"/>
      <sheetName val="diff_on_tic_&amp;_po1"/>
      <sheetName val="po_log_ssb1"/>
      <sheetName val="po_log_ssb_incl_cc1"/>
      <sheetName val="Est__Outflows1"/>
      <sheetName val="insur-2_(closed)2"/>
      <sheetName val="diff_on_tic_&amp;_po2"/>
      <sheetName val="po_log_ssb2"/>
      <sheetName val="po_log_ssb_incl_cc2"/>
      <sheetName val="Est__Outflows2"/>
      <sheetName val="insur-2_(closed)3"/>
      <sheetName val="diff_on_tic_&amp;_po3"/>
      <sheetName val="po_log_ssb3"/>
      <sheetName val="po_log_ssb_incl_cc3"/>
      <sheetName val="Est__Outflows3"/>
      <sheetName val="310480_as_on_311207"/>
      <sheetName val="GRIR REF DEC 07"/>
      <sheetName val="ON HOLD - PA &amp; 2.7"/>
      <sheetName val="Sheet2"/>
      <sheetName val="Input"/>
      <sheetName val="sum"/>
      <sheetName val="Sheet3 (2)"/>
      <sheetName val="a-4"/>
      <sheetName val="ON_HOLD_-_PA_&amp;_2_7"/>
      <sheetName val="FUEL_&amp;_LOSS"/>
      <sheetName val="ON_HOLD_-_PA_&amp;_2_71"/>
      <sheetName val="ON_HOLD_-_PA_&amp;_2_72"/>
      <sheetName val="Links"/>
      <sheetName val="ON_HOLD_-_PA_&amp;_2_73"/>
      <sheetName val="Sheet3_(2)"/>
      <sheetName val="1612.01AN(7) - Niep Tds Summary"/>
      <sheetName val="FOIL"/>
      <sheetName val="insur-2_(closed)4"/>
      <sheetName val="diff_on_tic_&amp;_po4"/>
      <sheetName val="po_log_ssb4"/>
      <sheetName val="po_log_ssb_incl_cc4"/>
      <sheetName val="Est__Outflows4"/>
      <sheetName val="310480_as_on_3112071"/>
      <sheetName val="ON_HOLD_-_PA_&amp;_2_74"/>
      <sheetName val="Sheet3_(2)1"/>
      <sheetName val="1612_01AN(7)_-_Niep_Tds_Summary"/>
      <sheetName val="GRIR_REF_DEC_07"/>
      <sheetName val="Codes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P&amp;L"/>
      <sheetName val="SCH"/>
      <sheetName val="SPT vs PHI"/>
      <sheetName val="Civil Boq"/>
      <sheetName val="Control"/>
      <sheetName val="Voucher"/>
      <sheetName val="Data"/>
      <sheetName val="Cal"/>
      <sheetName val="Summary"/>
      <sheetName val="CONSTANTES"/>
      <sheetName val="Other"/>
      <sheetName val="REL"/>
      <sheetName val="Grouping TB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DPM_DOA"/>
      <sheetName val="DEP_DCG"/>
      <sheetName val="IT_FBT_DDTP"/>
      <sheetName val="EI"/>
      <sheetName val="ESR"/>
      <sheetName val="Instructions"/>
      <sheetName val="80_"/>
      <sheetName val="PART_C"/>
      <sheetName val="PROFIT_LOSS"/>
      <sheetName val="BP"/>
      <sheetName val="PART_B"/>
      <sheetName val="RA"/>
      <sheetName val="Pulses"/>
      <sheetName val="Financial Information"/>
      <sheetName val="PPE &amp; IA - CY"/>
      <sheetName val="HBI NCD"/>
      <sheetName val="Schedules PL"/>
      <sheetName val="Schedules BS"/>
      <sheetName val="BS"/>
      <sheetName val="Ann.7"/>
      <sheetName val="Non-Recurring Items Detail"/>
      <sheetName val="Gross Margin by Practice"/>
      <sheetName val="OpServicesDetail"/>
      <sheetName val="SCH2"/>
      <sheetName val="SCH3"/>
      <sheetName val="SCH4"/>
      <sheetName val="Other notes"/>
      <sheetName val="entitl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  <sheetName val="Daily_input"/>
      <sheetName val="Daily_report"/>
      <sheetName val="Instruction Sheet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CE"/>
      <sheetName val="d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 Wise Dec"/>
      <sheetName val="Plant Wise Nov"/>
      <sheetName val="Plant Wise oct"/>
      <sheetName val="Plant Wise sep"/>
      <sheetName val="Plant Wise aug"/>
      <sheetName val="Plant Wise jul"/>
      <sheetName val="CCR chpd"/>
      <sheetName val="CCR"/>
      <sheetName val="CCR pip"/>
      <sheetName val="ACP"/>
      <sheetName val="Refinery"/>
      <sheetName val="Prod &amp; sales"/>
      <sheetName val="Last Year QD"/>
      <sheetName val="#REF"/>
      <sheetName val="REFNCOMPARE"/>
      <sheetName val="Details"/>
      <sheetName val="Variables"/>
      <sheetName val="Schedules PL"/>
      <sheetName val="Schedules BS"/>
      <sheetName val="BS"/>
      <sheetName val="Interest 30-11-01 not PA 7%"/>
      <sheetName val="x-rate"/>
      <sheetName val="TRIAL BALANCE"/>
      <sheetName val="PROC "/>
      <sheetName val="Share Performance"/>
      <sheetName val="1612.01AN(7) - Niep Tds Summary"/>
      <sheetName val="HBI NCD"/>
      <sheetName val="CONTANGO"/>
      <sheetName val="margin."/>
      <sheetName val="lot no 86"/>
      <sheetName val="proposallinked"/>
      <sheetName val="04REL"/>
      <sheetName val="Financials"/>
      <sheetName val="capg"/>
      <sheetName val="TBAL9697 -group wise  sdpl"/>
      <sheetName val="TB9899"/>
      <sheetName val="INDEPENDENT"/>
      <sheetName val="Fed'l Taxable Inc"/>
      <sheetName val="Customize Your Purchase Order"/>
      <sheetName val="SEL_Assumptions"/>
      <sheetName val="Output"/>
      <sheetName val="UNP-NCW "/>
      <sheetName val="Recon-Coal"/>
      <sheetName val="Master Sheet - ODC 2002-03"/>
      <sheetName val="Liabilities"/>
      <sheetName val="Input"/>
      <sheetName val="Financial Information"/>
      <sheetName val="PPE &amp; IA - CY"/>
      <sheetName val="COLUMN-CR"/>
      <sheetName val="4.Grouping - Balance Sheet(mio)"/>
      <sheetName val="Clause 9"/>
      <sheetName val="MAINBS1"/>
      <sheetName val="SEL_FS-A"/>
      <sheetName val="REPL_FS-A"/>
      <sheetName val="REPL_Workings"/>
      <sheetName val="Timesheet"/>
      <sheetName val="CAS P"/>
      <sheetName val="Sheet1"/>
      <sheetName val="B'Sheet"/>
      <sheetName val="Asmp"/>
      <sheetName val="Key assumptions"/>
      <sheetName val="Bank Charges"/>
      <sheetName val="Labour"/>
      <sheetName val="Mfg &amp; Admin Exps"/>
      <sheetName val="Salary"/>
      <sheetName val="Groupings to Sch"/>
      <sheetName val="A"/>
      <sheetName val="Main Equ. List"/>
      <sheetName val="INDIVID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orkign"/>
      <sheetName val="Instruction Sheet"/>
      <sheetName val="cash flow tb"/>
      <sheetName val="Pivot of TB"/>
      <sheetName val="TB CY"/>
      <sheetName val="Sheet12"/>
      <sheetName val="Sheet2"/>
      <sheetName val="Sheet3"/>
      <sheetName val="TB Sheet"/>
      <sheetName val="1. Bal Sheet"/>
      <sheetName val="2. Prof &amp;L"/>
      <sheetName val="AP"/>
      <sheetName val="Equity (2)"/>
      <sheetName val="5.BS Notes"/>
      <sheetName val="3.CF (New) (2)"/>
      <sheetName val="6.PL Notes"/>
      <sheetName val="12 FA Sch"/>
      <sheetName val="12.1 CWIP"/>
      <sheetName val="13.1"/>
      <sheetName val="Note 16"/>
      <sheetName val="NOTE 34 QTY"/>
      <sheetName val="Other notes 35 to 40"/>
      <sheetName val="Note 41 EB"/>
      <sheetName val="42 ESOP"/>
      <sheetName val="43 Related Parties"/>
      <sheetName val="Other notes 44 to 47"/>
      <sheetName val="Merger note"/>
      <sheetName val="4.1 LTBorrowings"/>
      <sheetName val="4.2 MTBorrowings"/>
      <sheetName val="Investment cancellation"/>
      <sheetName val="JV"/>
      <sheetName val="Sheet1"/>
      <sheetName val="3.CF (New)"/>
      <sheetName val="FA Sch"/>
      <sheetName val="Details"/>
    </sheetNames>
    <sheetDataSet>
      <sheetData sheetId="0">
        <row r="4">
          <cell r="AI4">
            <v>419671067.66999996</v>
          </cell>
        </row>
      </sheetData>
      <sheetData sheetId="1">
        <row r="33">
          <cell r="D33">
            <v>2</v>
          </cell>
        </row>
        <row r="35">
          <cell r="E3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C4" t="str">
            <v>Check-TB</v>
          </cell>
        </row>
      </sheetData>
      <sheetData sheetId="9">
        <row r="9">
          <cell r="P9">
            <v>1376780249.9973679</v>
          </cell>
        </row>
      </sheetData>
      <sheetData sheetId="10">
        <row r="32">
          <cell r="I32">
            <v>1506587793</v>
          </cell>
        </row>
      </sheetData>
      <sheetData sheetId="11"/>
      <sheetData sheetId="12">
        <row r="33">
          <cell r="E33">
            <v>124520129.92105263</v>
          </cell>
        </row>
      </sheetData>
      <sheetData sheetId="13">
        <row r="1">
          <cell r="A1" t="str">
            <v>Surplus in Statement of Profit and Loss</v>
          </cell>
        </row>
      </sheetData>
      <sheetData sheetId="14">
        <row r="79">
          <cell r="C79">
            <v>15990800000</v>
          </cell>
        </row>
      </sheetData>
      <sheetData sheetId="15"/>
      <sheetData sheetId="16">
        <row r="11">
          <cell r="N11">
            <v>110171158.0346909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Salient1"/>
      <sheetName val="Cat_Ser_load"/>
      <sheetName val="Sheet1"/>
      <sheetName val="PACK (B)"/>
      <sheetName val="Unit_Rate1"/>
      <sheetName val="160MVA_Addl1"/>
      <sheetName val="220KV_FB1"/>
      <sheetName val="315MVA_Addl1"/>
      <sheetName val="Addl_402"/>
      <sheetName val="Addl_201"/>
      <sheetName val="Addl_63_(2)1"/>
      <sheetName val="A_3_7"/>
      <sheetName val="Data_base_Feb_09"/>
      <sheetName val="132kv_DCDS"/>
      <sheetName val="PACK_(B)"/>
      <sheetName val="STN WISE EMR"/>
      <sheetName val="Inputs"/>
      <sheetName val="A"/>
      <sheetName val="Dom"/>
      <sheetName val="ATP"/>
      <sheetName val="R_Hrs_ Since Comm"/>
      <sheetName val="Calculations 1"/>
      <sheetName val="Consolidated"/>
      <sheetName val="Input"/>
      <sheetName val="Phasing 1"/>
      <sheetName val="Results"/>
      <sheetName val="Coal-Cal"/>
      <sheetName val="Introduction"/>
      <sheetName val="Calculations 2"/>
      <sheetName val="Calculations 3"/>
      <sheetName val="Calculations 4"/>
      <sheetName val="Calculations 5"/>
      <sheetName val="Phasing 3"/>
      <sheetName val="Input sheet"/>
      <sheetName val="BST"/>
      <sheetName val="BPlan_Energy Balance_Table"/>
      <sheetName val="Approved Energy Balance"/>
      <sheetName val="Energy Requirement"/>
      <sheetName val="CE PPA_Installed "/>
      <sheetName val="Table for Business Plan"/>
      <sheetName val="UPERC approved "/>
      <sheetName val="Monthwise_PLF"/>
      <sheetName val="Apr19"/>
      <sheetName val="May19 "/>
      <sheetName val="June-19"/>
      <sheetName val="July-19 "/>
      <sheetName val="Aug-19"/>
      <sheetName val="Sep-19 "/>
      <sheetName val="PP FY 2019-20 (Monthly)"/>
      <sheetName val="PLF Computation"/>
      <sheetName val="RANK"/>
      <sheetName val="FY 19_20"/>
      <sheetName val="FY 20_21"/>
      <sheetName val="FY 21_22"/>
      <sheetName val="FY 22_23"/>
      <sheetName val="FY 23_24"/>
      <sheetName val="FY 24_25"/>
      <sheetName val="Table for Petition"/>
      <sheetName val="F13_17_18"/>
      <sheetName val="F13_18_19"/>
      <sheetName val="F13_19_20"/>
      <sheetName val="F13_20_21"/>
      <sheetName val="F13_21_22"/>
      <sheetName val="F13_22_23"/>
      <sheetName val="F13_23_24"/>
      <sheetName val="F13_24_25"/>
      <sheetName val="F13A"/>
      <sheetName val="F13B_17_18"/>
      <sheetName val="F13B_18_19"/>
      <sheetName val="F13B_19_20"/>
      <sheetName val="F13B_20_21"/>
      <sheetName val="F13B_21_22"/>
      <sheetName val="F13B_22_23"/>
      <sheetName val="F13B_23_24"/>
      <sheetName val="F13B_24_25"/>
      <sheetName val="F13C"/>
      <sheetName val="F13D"/>
      <sheetName val="F13E"/>
      <sheetName val="F13F"/>
      <sheetName val="F13G"/>
      <sheetName val="F13H"/>
      <sheetName val="F13I"/>
      <sheetName val="F13J"/>
      <sheetName val="F13K"/>
      <sheetName val="F13L"/>
      <sheetName val="Instruction Sheet"/>
      <sheetName val="CE"/>
      <sheetName val="Adj.TB"/>
      <sheetName val="Sheet2"/>
      <sheetName val="Citrix"/>
      <sheetName val="UK"/>
      <sheetName val="Scheme Area Details_Block__ C2"/>
      <sheetName val="New33KVSS_E3"/>
      <sheetName val="Prop aug of Ex 33KVSS_E3a"/>
      <sheetName val="Coalmine"/>
      <sheetName val="SUMMERY"/>
      <sheetName val="Work_sheet"/>
      <sheetName val="dpc cost"/>
      <sheetName val="Survey Status_2"/>
      <sheetName val="TRP"/>
      <sheetName val="Basis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Unit_Rate3"/>
      <sheetName val="160MVA_Addl3"/>
      <sheetName val="220KV_FB3"/>
      <sheetName val="315MVA_Addl3"/>
      <sheetName val="Addl_404"/>
      <sheetName val="Addl_203"/>
      <sheetName val="Addl_63_(2)3"/>
      <sheetName val="132kv_DCDS2"/>
      <sheetName val="A_3_72"/>
      <sheetName val="Data_base_Feb_092"/>
      <sheetName val="% of Elect"/>
      <sheetName val="cap all"/>
      <sheetName val="Lead Statement"/>
      <sheetName val="Detailed Estimate"/>
      <sheetName val="Labour charges"/>
      <sheetName val="Sheet3"/>
      <sheetName val="A2-02-03"/>
      <sheetName val="all"/>
      <sheetName val="Form-C4"/>
      <sheetName val="RevenueInput"/>
      <sheetName val="cover1"/>
      <sheetName val="QOSWS "/>
      <sheetName val="QFC"/>
      <sheetName val="DE"/>
      <sheetName val="J"/>
      <sheetName val="BOQ"/>
      <sheetName val="BSPL"/>
      <sheetName val="BREAKUP OF OIL"/>
      <sheetName val="Unit_Rate4"/>
      <sheetName val="160MVA_Addl4"/>
      <sheetName val="220KV_FB4"/>
      <sheetName val="315MVA_Addl4"/>
      <sheetName val="Addl_405"/>
      <sheetName val="Addl_204"/>
      <sheetName val="Addl_63_(2)4"/>
      <sheetName val="A_3_73"/>
      <sheetName val="Data_base_Feb_093"/>
      <sheetName val="132kv_DCDS3"/>
      <sheetName val="PACK_(B)1"/>
      <sheetName val="STN_WISE_EMR1"/>
      <sheetName val="Calculations_1"/>
      <sheetName val="Phasing_1"/>
      <sheetName val="Calculations_2"/>
      <sheetName val="Calculations_3"/>
      <sheetName val="Calculations_4"/>
      <sheetName val="Calculations_5"/>
      <sheetName val="Phasing_3"/>
      <sheetName val="R_Hrs__Since_Comm1"/>
      <sheetName val="Scheme_Area_Details_Block___C22"/>
      <sheetName val="Prop_aug_of_Ex_33KVSS_E3a2"/>
      <sheetName val="Adj_TB"/>
      <sheetName val="Input_sheet"/>
      <sheetName val="BPlan_Energy_Balance_Table"/>
      <sheetName val="Approved_Energy_Balance"/>
      <sheetName val="Energy_Requirement"/>
      <sheetName val="CE_PPA_Installed_"/>
      <sheetName val="Table_for_Business_Plan"/>
      <sheetName val="UPERC_approved_"/>
      <sheetName val="May19_"/>
      <sheetName val="July-19_"/>
      <sheetName val="Sep-19_"/>
      <sheetName val="PP_FY_2019-20_(Monthly)"/>
      <sheetName val="PLF_Computation"/>
      <sheetName val="FY_19_20"/>
      <sheetName val="FY_20_21"/>
      <sheetName val="FY_21_22"/>
      <sheetName val="FY_22_23"/>
      <sheetName val="FY_23_24"/>
      <sheetName val="FY_24_25"/>
      <sheetName val="Table_for_Petition"/>
      <sheetName val="Instruction_Sheet"/>
      <sheetName val="dpc_cost"/>
      <sheetName val="Survey_Status_2"/>
      <sheetName val="Latest_revised_Cost_Estimates_f"/>
      <sheetName val="Form_6"/>
      <sheetName val="220Kv_(2)"/>
      <sheetName val="QOSWS_"/>
      <sheetName val="%_of_Elect"/>
      <sheetName val="cap_all"/>
      <sheetName val="Lead_Statement"/>
      <sheetName val="Detailed_Estimate"/>
      <sheetName val="Labour_char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2">
          <cell r="A282">
            <v>38</v>
          </cell>
          <cell r="B282" t="str">
            <v>Testing &amp; Commissioning &amp; misc.expenditure</v>
          </cell>
          <cell r="C282" t="str">
            <v>LS</v>
          </cell>
          <cell r="D282">
            <v>0</v>
          </cell>
          <cell r="E282">
            <v>0</v>
          </cell>
          <cell r="F282">
            <v>0.1</v>
          </cell>
          <cell r="G282">
            <v>0.1</v>
          </cell>
          <cell r="H282" t="str">
            <v>LS</v>
          </cell>
          <cell r="I282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>
        <row r="38">
          <cell r="A38">
            <v>0</v>
          </cell>
        </row>
      </sheetData>
      <sheetData sheetId="35">
        <row r="38">
          <cell r="A38" t="str">
            <v xml:space="preserve">ESTIMATE FOR INSTALLATION OF ADDITIONAL 1X40MVA 132/33KV TRANSFORMER AT EXISTING EHV SUBSTATION </v>
          </cell>
        </row>
      </sheetData>
      <sheetData sheetId="36">
        <row r="38">
          <cell r="A38" t="str">
            <v xml:space="preserve">ESTIMATE FOR INSTALLATION OF ADDITIONAL 1X40MVA 132/33KV TRANSFORMER AT EXISTING EHV SUBSTATION </v>
          </cell>
        </row>
      </sheetData>
      <sheetData sheetId="37">
        <row r="38">
          <cell r="A38" t="str">
            <v xml:space="preserve">ESTIMATE FOR INSTALLATION OF ADDITIONAL 1X40MVA 132/33KV TRANSFORMER AT EXISTING EHV SUBSTATION </v>
          </cell>
        </row>
      </sheetData>
      <sheetData sheetId="38">
        <row r="38">
          <cell r="A38" t="str">
            <v xml:space="preserve">ESTIMATE FOR INSTALLATION OF ADDITIONAL 1X40MVA 132/33KV TRANSFORMER AT EXISTING EHV SUBSTATION </v>
          </cell>
        </row>
      </sheetData>
      <sheetData sheetId="39">
        <row r="38">
          <cell r="A38" t="str">
            <v xml:space="preserve">ESTIMATE FOR INSTALLATION OF ADDITIONAL 1X40MVA 132/33KV TRANSFORMER AT EXISTING EHV SUBSTATION </v>
          </cell>
        </row>
      </sheetData>
      <sheetData sheetId="40">
        <row r="38">
          <cell r="A38" t="str">
            <v xml:space="preserve">ESTIMATE FOR INSTALLATION OF ADDITIONAL 1X40MVA 132/33KV TRANSFORMER AT EXISTING EHV SUBSTATION </v>
          </cell>
        </row>
      </sheetData>
      <sheetData sheetId="41">
        <row r="38">
          <cell r="A38" t="str">
            <v xml:space="preserve">ESTIMATE FOR INSTALLATION OF ADDITIONAL 1X40MVA 132/33KV TRANSFORMER AT EXISTING EHV SUBSTATION </v>
          </cell>
        </row>
      </sheetData>
      <sheetData sheetId="42">
        <row r="38">
          <cell r="A38" t="str">
            <v xml:space="preserve">ESTIMATE FOR INSTALLATION OF ADDITIONAL 1X40MVA 132/33KV TRANSFORMER AT EXISTING EHV SUBSTATION </v>
          </cell>
        </row>
      </sheetData>
      <sheetData sheetId="43">
        <row r="38">
          <cell r="A38" t="str">
            <v xml:space="preserve">ESTIMATE FOR INSTALLATION OF ADDITIONAL 1X40MVA 132/33KV TRANSFORMER AT EXISTING EHV SUBSTATION </v>
          </cell>
        </row>
      </sheetData>
      <sheetData sheetId="44">
        <row r="38">
          <cell r="A38" t="str">
            <v xml:space="preserve">ESTIMATE FOR INSTALLATION OF ADDITIONAL 1X40MVA 132/33KV TRANSFORMER AT EXISTING EHV SUBSTATION 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 refreshError="1"/>
      <sheetData sheetId="66" refreshError="1"/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38">
          <cell r="A38">
            <v>0</v>
          </cell>
        </row>
      </sheetData>
      <sheetData sheetId="79">
        <row r="38">
          <cell r="A38" t="str">
            <v xml:space="preserve">ESTIMATE FOR INSTALLATION OF ADDITIONAL 1X40MVA 132/33KV TRANSFORMER AT EXISTING EHV SUBSTATION </v>
          </cell>
        </row>
      </sheetData>
      <sheetData sheetId="80">
        <row r="38">
          <cell r="A38" t="str">
            <v xml:space="preserve">ESTIMATE FOR INSTALLATION OF ADDITIONAL 1X40MVA 132/33KV TRANSFORMER AT EXISTING EHV SUBSTATION </v>
          </cell>
        </row>
      </sheetData>
      <sheetData sheetId="81">
        <row r="38">
          <cell r="A38" t="str">
            <v xml:space="preserve">ESTIMATE FOR INSTALLATION OF ADDITIONAL 1X40MVA 132/33KV TRANSFORMER AT EXISTING EHV SUBSTATION </v>
          </cell>
        </row>
      </sheetData>
      <sheetData sheetId="82">
        <row r="38">
          <cell r="A38" t="str">
            <v xml:space="preserve">ESTIMATE FOR INSTALLATION OF ADDITIONAL 1X40MVA 132/33KV TRANSFORMER AT EXISTING EHV SUBSTATION </v>
          </cell>
        </row>
      </sheetData>
      <sheetData sheetId="83">
        <row r="38">
          <cell r="A38" t="str">
            <v xml:space="preserve">ESTIMATE FOR INSTALLATION OF ADDITIONAL 1X40MVA 132/33KV TRANSFORMER AT EXISTING EHV SUBSTATION </v>
          </cell>
        </row>
      </sheetData>
      <sheetData sheetId="84">
        <row r="38">
          <cell r="A38" t="str">
            <v xml:space="preserve">ESTIMATE FOR INSTALLATION OF ADDITIONAL 1X40MVA 132/33KV TRANSFORMER AT EXISTING EHV SUBSTATION </v>
          </cell>
        </row>
      </sheetData>
      <sheetData sheetId="85">
        <row r="38">
          <cell r="A38" t="str">
            <v xml:space="preserve">ESTIMATE FOR INSTALLATION OF ADDITIONAL 1X40MVA 132/33KV TRANSFORMER AT EXISTING EHV SUBSTATION </v>
          </cell>
        </row>
      </sheetData>
      <sheetData sheetId="86">
        <row r="38">
          <cell r="A38" t="str">
            <v xml:space="preserve">ESTIMATE FOR INSTALLATION OF ADDITIONAL 1X40MVA 132/33KV TRANSFORMER AT EXISTING EHV SUBSTATION </v>
          </cell>
        </row>
      </sheetData>
      <sheetData sheetId="87">
        <row r="38">
          <cell r="A38" t="str">
            <v xml:space="preserve">ESTIMATE FOR INSTALLATION OF ADDITIONAL 1X40MVA 132/33KV TRANSFORMER AT EXISTING EHV SUBSTATION </v>
          </cell>
        </row>
      </sheetData>
      <sheetData sheetId="88">
        <row r="38">
          <cell r="A38">
            <v>0</v>
          </cell>
        </row>
      </sheetData>
      <sheetData sheetId="89">
        <row r="38">
          <cell r="A38" t="str">
            <v xml:space="preserve">ESTIMATE FOR INSTALLATION OF ADDITIONAL 1X40MVA 132/33KV TRANSFORMER AT EXISTING EHV SUBSTATION </v>
          </cell>
        </row>
      </sheetData>
      <sheetData sheetId="90">
        <row r="38">
          <cell r="A38" t="str">
            <v xml:space="preserve">ESTIMATE FOR INSTALLATION OF ADDITIONAL 1X40MVA 132/33KV TRANSFORMER AT EXISTING EHV SUBSTATION </v>
          </cell>
        </row>
      </sheetData>
      <sheetData sheetId="91">
        <row r="38">
          <cell r="A38" t="str">
            <v xml:space="preserve">ESTIMATE FOR INSTALLATION OF ADDITIONAL 1X40MVA 132/33KV TRANSFORMER AT EXISTING EHV SUBSTATION </v>
          </cell>
        </row>
      </sheetData>
      <sheetData sheetId="92">
        <row r="38">
          <cell r="A38" t="str">
            <v xml:space="preserve">ESTIMATE FOR INSTALLATION OF ADDITIONAL 1X40MVA 132/33KV TRANSFORMER AT EXISTING EHV SUBSTATION </v>
          </cell>
        </row>
      </sheetData>
      <sheetData sheetId="93">
        <row r="38">
          <cell r="A38" t="str">
            <v xml:space="preserve">ESTIMATE FOR INSTALLATION OF ADDITIONAL 1X40MVA 132/33KV TRANSFORMER AT EXISTING EHV SUBSTATION </v>
          </cell>
        </row>
      </sheetData>
      <sheetData sheetId="94">
        <row r="38">
          <cell r="A38" t="str">
            <v xml:space="preserve">ESTIMATE FOR INSTALLATION OF ADDITIONAL 1X40MVA 132/33KV TRANSFORMER AT EXISTING EHV SUBSTATION </v>
          </cell>
        </row>
      </sheetData>
      <sheetData sheetId="95">
        <row r="38">
          <cell r="A38">
            <v>0</v>
          </cell>
        </row>
      </sheetData>
      <sheetData sheetId="96">
        <row r="38">
          <cell r="A38" t="str">
            <v xml:space="preserve">ESTIMATE FOR INSTALLATION OF ADDITIONAL 1X40MVA 132/33KV TRANSFORMER AT EXISTING EHV SUBSTATION </v>
          </cell>
        </row>
      </sheetData>
      <sheetData sheetId="97">
        <row r="38">
          <cell r="A38" t="str">
            <v xml:space="preserve">ESTIMATE FOR INSTALLATION OF ADDITIONAL 1X40MVA 132/33KV TRANSFORMER AT EXISTING EHV SUBSTATION </v>
          </cell>
        </row>
      </sheetData>
      <sheetData sheetId="98">
        <row r="38">
          <cell r="A38" t="str">
            <v xml:space="preserve">ESTIMATE FOR INSTALLATION OF ADDITIONAL 1X40MVA 132/33KV TRANSFORMER AT EXISTING EHV SUBSTATION </v>
          </cell>
        </row>
      </sheetData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>
        <row r="38">
          <cell r="A38">
            <v>0</v>
          </cell>
        </row>
      </sheetData>
      <sheetData sheetId="101">
        <row r="38">
          <cell r="A38" t="str">
            <v xml:space="preserve">ESTIMATE FOR INSTALLATION OF ADDITIONAL 1X40MVA 132/33KV TRANSFORMER AT EXISTING EHV SUBSTATION </v>
          </cell>
        </row>
      </sheetData>
      <sheetData sheetId="102">
        <row r="38">
          <cell r="A38" t="str">
            <v xml:space="preserve">ESTIMATE FOR INSTALLATION OF ADDITIONAL 1X40MVA 132/33KV TRANSFORMER AT EXISTING EHV SUBSTATION </v>
          </cell>
        </row>
      </sheetData>
      <sheetData sheetId="103">
        <row r="38">
          <cell r="A38" t="str">
            <v xml:space="preserve">ESTIMATE FOR INSTALLATION OF ADDITIONAL 1X40MVA 132/33KV TRANSFORMER AT EXISTING EHV SUBSTATION </v>
          </cell>
        </row>
      </sheetData>
      <sheetData sheetId="104">
        <row r="38">
          <cell r="A38" t="str">
            <v xml:space="preserve">ESTIMATE FOR INSTALLATION OF ADDITIONAL 1X40MVA 132/33KV TRANSFORMER AT EXISTING EHV SUBSTATION </v>
          </cell>
        </row>
      </sheetData>
      <sheetData sheetId="105">
        <row r="38">
          <cell r="A38" t="str">
            <v xml:space="preserve">ESTIMATE FOR INSTALLATION OF ADDITIONAL 1X40MVA 132/33KV TRANSFORMER AT EXISTING EHV SUBSTATION </v>
          </cell>
        </row>
      </sheetData>
      <sheetData sheetId="106">
        <row r="38">
          <cell r="A38" t="str">
            <v xml:space="preserve">ESTIMATE FOR INSTALLATION OF ADDITIONAL 1X40MVA 132/33KV TRANSFORMER AT EXISTING EHV SUBSTATION </v>
          </cell>
        </row>
      </sheetData>
      <sheetData sheetId="107">
        <row r="38">
          <cell r="A38" t="str">
            <v xml:space="preserve">ESTIMATE FOR INSTALLATION OF ADDITIONAL 1X40MVA 132/33KV TRANSFORMER AT EXISTING EHV SUBSTATION </v>
          </cell>
        </row>
      </sheetData>
      <sheetData sheetId="108">
        <row r="38">
          <cell r="A38" t="str">
            <v xml:space="preserve">ESTIMATE FOR INSTALLATION OF ADDITIONAL 1X40MVA 132/33KV TRANSFORMER AT EXISTING EHV SUBSTATION </v>
          </cell>
        </row>
      </sheetData>
      <sheetData sheetId="109">
        <row r="38">
          <cell r="A38" t="str">
            <v xml:space="preserve">ESTIMATE FOR INSTALLATION OF ADDITIONAL 1X40MVA 132/33KV TRANSFORMER AT EXISTING EHV SUBSTATION </v>
          </cell>
        </row>
      </sheetData>
      <sheetData sheetId="110">
        <row r="38">
          <cell r="A38">
            <v>0</v>
          </cell>
        </row>
      </sheetData>
      <sheetData sheetId="111">
        <row r="38">
          <cell r="A38" t="str">
            <v xml:space="preserve">ESTIMATE FOR INSTALLATION OF ADDITIONAL 1X40MVA 132/33KV TRANSFORMER AT EXISTING EHV SUBSTATION </v>
          </cell>
        </row>
      </sheetData>
      <sheetData sheetId="112">
        <row r="38">
          <cell r="A38" t="str">
            <v xml:space="preserve">ESTIMATE FOR INSTALLATION OF ADDITIONAL 1X40MVA 132/33KV TRANSFORMER AT EXISTING EHV SUBSTATION </v>
          </cell>
        </row>
      </sheetData>
      <sheetData sheetId="113">
        <row r="38">
          <cell r="A38" t="str">
            <v xml:space="preserve">ESTIMATE FOR INSTALLATION OF ADDITIONAL 1X40MVA 132/33KV TRANSFORMER AT EXISTING EHV SUBSTATION </v>
          </cell>
        </row>
      </sheetData>
      <sheetData sheetId="114">
        <row r="38">
          <cell r="A38" t="str">
            <v xml:space="preserve">ESTIMATE FOR INSTALLATION OF ADDITIONAL 1X40MVA 132/33KV TRANSFORMER AT EXISTING EHV SUBSTATION </v>
          </cell>
        </row>
      </sheetData>
      <sheetData sheetId="115">
        <row r="38">
          <cell r="A38" t="str">
            <v xml:space="preserve">ESTIMATE FOR INSTALLATION OF ADDITIONAL 1X40MVA 132/33KV TRANSFORMER AT EXISTING EHV SUBSTATION </v>
          </cell>
        </row>
      </sheetData>
      <sheetData sheetId="116">
        <row r="38">
          <cell r="A38" t="str">
            <v xml:space="preserve">ESTIMATE FOR INSTALLATION OF ADDITIONAL 1X40MVA 132/33KV TRANSFORMER AT EXISTING EHV SUBSTATION </v>
          </cell>
        </row>
      </sheetData>
      <sheetData sheetId="117"/>
      <sheetData sheetId="118">
        <row r="38">
          <cell r="A38" t="str">
            <v xml:space="preserve">ESTIMATE FOR INSTALLATION OF ADDITIONAL 1X40MVA 132/33KV TRANSFORMER AT EXISTING EHV SUBSTATION </v>
          </cell>
        </row>
      </sheetData>
      <sheetData sheetId="119">
        <row r="38">
          <cell r="A38" t="str">
            <v xml:space="preserve">ESTIMATE FOR INSTALLATION OF ADDITIONAL 1X40MVA 132/33KV TRANSFORMER AT EXISTING EHV SUBSTATION </v>
          </cell>
        </row>
      </sheetData>
      <sheetData sheetId="120"/>
      <sheetData sheetId="121">
        <row r="38">
          <cell r="A38" t="str">
            <v xml:space="preserve">ESTIMATE FOR INSTALLATION OF ADDITIONAL 1X40MVA 132/33KV TRANSFORMER AT EXISTING EHV SUBSTATION </v>
          </cell>
        </row>
      </sheetData>
      <sheetData sheetId="122">
        <row r="38">
          <cell r="A38" t="str">
            <v xml:space="preserve">ESTIMATE FOR INSTALLATION OF ADDITIONAL 1X40MVA 132/33KV TRANSFORMER AT EXISTING EHV SUBSTATION </v>
          </cell>
        </row>
      </sheetData>
      <sheetData sheetId="123">
        <row r="38">
          <cell r="A38" t="str">
            <v xml:space="preserve">ESTIMATE FOR INSTALLATION OF ADDITIONAL 1X40MVA 132/33KV TRANSFORMER AT EXISTING EHV SUBSTATION </v>
          </cell>
        </row>
      </sheetData>
      <sheetData sheetId="124">
        <row r="38">
          <cell r="A38" t="str">
            <v xml:space="preserve">ESTIMATE FOR INSTALLATION OF ADDITIONAL 1X40MVA 132/33KV TRANSFORMER AT EXISTING EHV SUBSTATION </v>
          </cell>
        </row>
      </sheetData>
      <sheetData sheetId="125">
        <row r="38">
          <cell r="A38" t="str">
            <v xml:space="preserve">ESTIMATE FOR INSTALLATION OF ADDITIONAL 1X40MVA 132/33KV TRANSFORMER AT EXISTING EHV SUBSTATION </v>
          </cell>
        </row>
      </sheetData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>
        <row r="38">
          <cell r="A38" t="str">
            <v xml:space="preserve">ESTIMATE FOR INSTALLATION OF ADDITIONAL 1X40MVA 132/33KV TRANSFORMER AT EXISTING EHV SUBSTATION </v>
          </cell>
        </row>
      </sheetData>
      <sheetData sheetId="163">
        <row r="38">
          <cell r="A38" t="str">
            <v xml:space="preserve">ESTIMATE FOR INSTALLATION OF ADDITIONAL 1X40MVA 132/33KV TRANSFORMER AT EXISTING EHV SUBSTATION </v>
          </cell>
        </row>
      </sheetData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edules BS"/>
      <sheetName val="Sch-6"/>
      <sheetName val="Schedules PL"/>
      <sheetName val="TB04"/>
      <sheetName val="TB03"/>
      <sheetName val="PartIV"/>
      <sheetName val="Sec 212"/>
      <sheetName val="TaxComputn"/>
      <sheetName val="ITDprn"/>
      <sheetName val="AR"/>
      <sheetName val="HBI NCD"/>
      <sheetName val="310280 on 310307 (070607)"/>
      <sheetName val="CRITERIA1"/>
      <sheetName val="TRIAL BALANCE"/>
      <sheetName val="Non-Recurring Items Detail"/>
      <sheetName val="Gross Margin by Practice"/>
      <sheetName val="OpServicesDetail"/>
      <sheetName val="Lookups"/>
      <sheetName val="Mode d emploie et exemple"/>
      <sheetName val="Masters"/>
      <sheetName val="Dep"/>
      <sheetName val="gen ledger data"/>
      <sheetName val="Addl.40"/>
      <sheetName val="BALANCE SHEET"/>
      <sheetName val="SNAP SHOT"/>
      <sheetName val="DLC sites"/>
      <sheetName val="SDH COST"/>
      <sheetName val="Other assumptions"/>
      <sheetName val="RSU lookups"/>
      <sheetName val="RSU sites"/>
      <sheetName val="profit &amp; loss account"/>
      <sheetName val="vgr"/>
      <sheetName val="Schedules_BS1"/>
      <sheetName val="Schedules_PL1"/>
      <sheetName val="Sec_2121"/>
      <sheetName val="HBI_NCD1"/>
      <sheetName val="310280_on_310307_(070607)1"/>
      <sheetName val="Schedules_BS"/>
      <sheetName val="Schedules_PL"/>
      <sheetName val="Sec_212"/>
      <sheetName val="HBI_NCD"/>
      <sheetName val="310280_on_310307_(070607)"/>
      <sheetName val=""/>
      <sheetName val="UBRD"/>
      <sheetName val="UPCA"/>
      <sheetName val="UBRS"/>
      <sheetName val="KPM Data Tables"/>
      <sheetName val="TTDZ22"/>
      <sheetName val="fixasset99"/>
      <sheetName val="INT-234"/>
      <sheetName val="TRIAL_BALANCE"/>
      <sheetName val="Non-Recurring_Items_Detail"/>
      <sheetName val="Gross_Margin_by_Practice"/>
      <sheetName val="Mode_d_emploie_et_exemple"/>
      <sheetName val="gen_ledger_data"/>
      <sheetName val="Schedule VI 2004"/>
      <sheetName val="TRIAL_BALANCE1"/>
      <sheetName val="Non-Recurring_Items_Detail1"/>
      <sheetName val="Gross_Margin_by_Practice1"/>
      <sheetName val="Mode_d_emploie_et_exemple1"/>
      <sheetName val="gen_ledger_data1"/>
      <sheetName val="ANNX - I ( a )"/>
      <sheetName val="PL Grouping"/>
      <sheetName val="TB_FY13"/>
      <sheetName val="FINALTB FY11"/>
      <sheetName val="Inv Wkg"/>
      <sheetName val="14040"/>
      <sheetName val="威娜"/>
      <sheetName val="WGE P&amp;E"/>
      <sheetName val="Working"/>
      <sheetName val="Codes"/>
      <sheetName val="H"/>
      <sheetName val="5"/>
      <sheetName val="CY-OS-90-1"/>
      <sheetName val="PROV."/>
      <sheetName val="TB"/>
      <sheetName val="1-2-1"/>
      <sheetName val="Assumptions"/>
      <sheetName val="Accounts"/>
      <sheetName val="5 Star Hotel"/>
      <sheetName val="Summary_Local"/>
      <sheetName val="LEGAL GUJ"/>
      <sheetName val="SPT vs PHI"/>
      <sheetName val="FINAL"/>
      <sheetName val="NPV"/>
      <sheetName val="Sheet1"/>
      <sheetName val="Account"/>
      <sheetName val="Input"/>
      <sheetName val="B"/>
      <sheetName val="EXPENSES"/>
      <sheetName val="0005"/>
      <sheetName val="Power&amp;Fuel"/>
      <sheetName val="Liabilities"/>
      <sheetName val="Details"/>
      <sheetName val="Revenue-Invoicewise"/>
      <sheetName val="Financial Information"/>
      <sheetName val="PPE &amp; IA - CY"/>
      <sheetName val="fcl"/>
      <sheetName val="tbc"/>
      <sheetName val="2.Fixed Assets Schedule"/>
      <sheetName val="Profile"/>
      <sheetName val="Formats"/>
      <sheetName val="CapEx"/>
      <sheetName val="Capital"/>
      <sheetName val="Debt"/>
      <sheetName val="Sheet2"/>
      <sheetName val="Citrix"/>
      <sheetName val="Schedules_BS2"/>
      <sheetName val="Schedules_PL2"/>
      <sheetName val="Sec_2122"/>
      <sheetName val="TRIAL_BALANCE2"/>
      <sheetName val="Non-Recurring_Items_Detail2"/>
      <sheetName val="Gross_Margin_by_Practice2"/>
      <sheetName val="Mode_d_emploie_et_exemple2"/>
      <sheetName val="SNAP_SHOT"/>
      <sheetName val="gen_ledger_data2"/>
      <sheetName val="PL_Grouping"/>
      <sheetName val="FINALTB_FY11"/>
      <sheetName val="Inv_Wkg"/>
      <sheetName val="HBI_NCD2"/>
      <sheetName val="310280_on_310307_(070607)2"/>
      <sheetName val="Schedule_VI_2004"/>
      <sheetName val="ANNX_-_I_(_a_)"/>
      <sheetName val="WGE_P&amp;E"/>
      <sheetName val="KPM_Data_Tables"/>
      <sheetName val="Inv - Revenue registry for PoC"/>
      <sheetName val="Clause 9"/>
      <sheetName val="Master Sheet - ODC 2002-03"/>
      <sheetName val="Balance Sheet Grouping"/>
      <sheetName val="a-4"/>
      <sheetName val="Instruction Sheet"/>
    </sheetNames>
    <sheetDataSet>
      <sheetData sheetId="0" refreshError="1">
        <row r="1">
          <cell r="A1" t="str">
            <v>Aurigene Discovery Technologies Limited</v>
          </cell>
          <cell r="C1">
            <v>38077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 t="str">
            <v>Aurigene Discovery Technologies Limited</v>
          </cell>
        </row>
      </sheetData>
      <sheetData sheetId="110">
        <row r="1">
          <cell r="A1" t="str">
            <v>Aurigene Discovery Technologies Limited</v>
          </cell>
        </row>
      </sheetData>
      <sheetData sheetId="111">
        <row r="1">
          <cell r="A1" t="str">
            <v>Aurigene Discovery Technologies Limited</v>
          </cell>
        </row>
      </sheetData>
      <sheetData sheetId="112">
        <row r="1">
          <cell r="A1" t="str">
            <v>Aurigene Discovery Technologies Limited</v>
          </cell>
        </row>
      </sheetData>
      <sheetData sheetId="113">
        <row r="1">
          <cell r="A1" t="str">
            <v>Aurigene Discovery Technologies Limited</v>
          </cell>
        </row>
      </sheetData>
      <sheetData sheetId="114">
        <row r="1">
          <cell r="A1" t="str">
            <v>Aurigene Discovery Technologies Limited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Q1 SEBI"/>
      <sheetName val="BS - Ind AS"/>
      <sheetName val="BS Notes"/>
      <sheetName val="PL - Ind AS"/>
      <sheetName val="PL Notes"/>
      <sheetName val="Journal Entries"/>
      <sheetName val="TB"/>
      <sheetName val="Old tb"/>
      <sheetName val="int Accrued but not due"/>
      <sheetName val="Reserve Reco"/>
      <sheetName val="Sheet2"/>
      <sheetName val="EIR NCD"/>
      <sheetName val="DT components"/>
      <sheetName val="Reserve changes"/>
      <sheetName val="Proposed dividend"/>
      <sheetName val="Commission"/>
      <sheetName val="Loan processing fees"/>
      <sheetName val="Recovery Amount Working"/>
      <sheetName val="OVYS"/>
      <sheetName val="Sheet1 (2)"/>
      <sheetName val="Free Hold land- For Audit"/>
      <sheetName val="Security deposits-GSPC Gas"/>
      <sheetName val="DT calculations(new)"/>
      <sheetName val="DT calculations"/>
      <sheetName val="ICC"/>
      <sheetName val="Sheet5"/>
      <sheetName val="Indexation cal"/>
      <sheetName val="Mapping"/>
      <sheetName val="DT- Investment"/>
      <sheetName val="TB Sheet"/>
      <sheetName val="Ind AS Mapping (2)"/>
      <sheetName val="Sheet1"/>
      <sheetName val="BS"/>
      <sheetName val="x-rate"/>
    </sheetNames>
    <sheetDataSet>
      <sheetData sheetId="0">
        <row r="3">
          <cell r="D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7(h)"/>
      <sheetName val="CLause 18"/>
      <sheetName val="Clause 21"/>
      <sheetName val="Clause 26"/>
      <sheetName val="CLause 27"/>
      <sheetName val="CLause 28"/>
      <sheetName val="Clause 32"/>
      <sheetName val="Sheet3"/>
      <sheetName val="x-rate"/>
    </sheetNames>
    <sheetDataSet>
      <sheetData sheetId="0" refreshError="1">
        <row r="1">
          <cell r="A1">
            <v>1</v>
          </cell>
        </row>
        <row r="2">
          <cell r="A2" t="str">
            <v>Moet Hennessy India Pvt Ltd</v>
          </cell>
        </row>
        <row r="3">
          <cell r="A3" t="str">
            <v>Previous Year Ended on March 31, 2005</v>
          </cell>
        </row>
        <row r="4">
          <cell r="A4" t="str">
            <v>Assessment Year 2005-2006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 - not for distribution"/>
      <sheetName val="cr-board"/>
      <sheetName val="a-3"/>
      <sheetName val="a-3 internal"/>
      <sheetName val="a-4"/>
      <sheetName val="a-5"/>
      <sheetName val="a-7"/>
      <sheetName val="graph PA"/>
      <sheetName val="gk 01-00"/>
      <sheetName val="gk 01-00 jwk"/>
      <sheetName val="gk 12-99"/>
      <sheetName val="gk 11-99"/>
      <sheetName val="gk 10-99"/>
      <sheetName val="gk 09-99 "/>
      <sheetName val="gk 08-99"/>
      <sheetName val="ptc"/>
      <sheetName val="gk-contr 05-00"/>
      <sheetName val="gk-contr 01-00"/>
      <sheetName val="gk-contr 12-99"/>
      <sheetName val="gk-contr 10-99"/>
      <sheetName val="x-rate"/>
      <sheetName val="bh-jdeg"/>
      <sheetName val="gk-contract 01-00"/>
      <sheetName val="gk-contract 12-99"/>
      <sheetName val="gk-contract 10-99"/>
      <sheetName val="cr-board special"/>
      <sheetName val="a-3 special"/>
      <sheetName val="a3-int. special"/>
      <sheetName val="a4-special"/>
      <sheetName val="a-5 special"/>
      <sheetName val="fee+int"/>
      <sheetName val="PGW-ACCOUNTS"/>
      <sheetName val="1612.01AN(7) - Niep Tds Summary"/>
      <sheetName val="BS"/>
      <sheetName val="cr_-_not_for_distribution"/>
      <sheetName val="a-3_internal"/>
      <sheetName val="graph_PA"/>
      <sheetName val="gk_01-00"/>
      <sheetName val="gk_01-00_jwk"/>
      <sheetName val="gk_12-99"/>
      <sheetName val="gk_11-99"/>
      <sheetName val="gk_10-99"/>
      <sheetName val="gk_09-99_"/>
      <sheetName val="gk_08-99"/>
      <sheetName val="gk-contr_05-00"/>
      <sheetName val="gk-contr_01-00"/>
      <sheetName val="gk-contr_12-99"/>
      <sheetName val="gk-contr_10-99"/>
      <sheetName val="gk-contract_01-00"/>
      <sheetName val="gk-contract_12-99"/>
      <sheetName val="gk-contract_10-99"/>
      <sheetName val="cr-board_special"/>
      <sheetName val="a-3_special"/>
      <sheetName val="a3-int__special"/>
      <sheetName val="a-5_special"/>
      <sheetName val="1612_01AN(7)_-_Niep_Tds_Summary"/>
      <sheetName val="ASSAY-new"/>
      <sheetName val="cr_-_not_for_distribution1"/>
      <sheetName val="a-3_internal1"/>
      <sheetName val="graph_PA1"/>
      <sheetName val="gk_01-001"/>
      <sheetName val="gk_01-00_jwk1"/>
      <sheetName val="gk_12-991"/>
      <sheetName val="gk_11-991"/>
      <sheetName val="gk_10-991"/>
      <sheetName val="gk_09-99_1"/>
      <sheetName val="gk_08-991"/>
      <sheetName val="gk-contr_05-001"/>
      <sheetName val="gk-contr_01-001"/>
      <sheetName val="gk-contr_12-991"/>
      <sheetName val="gk-contr_10-991"/>
      <sheetName val="gk-contract_01-001"/>
      <sheetName val="gk-contract_12-991"/>
      <sheetName val="gk-contract_10-991"/>
      <sheetName val="cr-board_special1"/>
      <sheetName val="a-3_special1"/>
      <sheetName val="a3-int__special1"/>
      <sheetName val="a-5_special1"/>
      <sheetName val="1612_01AN(7)_-_Niep_Tds_Summar1"/>
      <sheetName val="cr_-_not_for_distribution2"/>
      <sheetName val="a-3_internal2"/>
      <sheetName val="graph_PA2"/>
      <sheetName val="gk_01-002"/>
      <sheetName val="gk_01-00_jwk2"/>
      <sheetName val="gk_12-992"/>
      <sheetName val="gk_11-992"/>
      <sheetName val="gk_10-992"/>
      <sheetName val="gk_09-99_2"/>
      <sheetName val="gk_08-992"/>
      <sheetName val="gk-contr_05-002"/>
      <sheetName val="gk-contr_01-002"/>
      <sheetName val="gk-contr_12-992"/>
      <sheetName val="gk-contr_10-992"/>
      <sheetName val="gk-contract_01-002"/>
      <sheetName val="gk-contract_12-992"/>
      <sheetName val="gk-contract_10-992"/>
      <sheetName val="cr-board_special2"/>
      <sheetName val="a-3_special2"/>
      <sheetName val="a3-int__special2"/>
      <sheetName val="a-5_special2"/>
      <sheetName val="1612_01AN(7)_-_Niep_Tds_Summar2"/>
      <sheetName val="cr_-_not_for_distribution3"/>
      <sheetName val="a-3_internal3"/>
      <sheetName val="graph_PA3"/>
      <sheetName val="gk_01-003"/>
      <sheetName val="gk_01-00_jwk3"/>
      <sheetName val="gk_12-993"/>
      <sheetName val="gk_11-993"/>
      <sheetName val="gk_10-993"/>
      <sheetName val="gk_09-99_3"/>
      <sheetName val="gk_08-993"/>
      <sheetName val="gk-contr_05-003"/>
      <sheetName val="gk-contr_01-003"/>
      <sheetName val="gk-contr_12-993"/>
      <sheetName val="gk-contr_10-993"/>
      <sheetName val="gk-contract_01-003"/>
      <sheetName val="gk-contract_12-993"/>
      <sheetName val="gk-contract_10-993"/>
      <sheetName val="cr-board_special3"/>
      <sheetName val="a-3_special3"/>
      <sheetName val="a3-int__special3"/>
      <sheetName val="a-5_special3"/>
      <sheetName val="1612_01AN(7)_-_Niep_Tds_Summar3"/>
      <sheetName val="Interest 30-11-01 not PA 7%"/>
      <sheetName val="sum"/>
      <sheetName val="Clause 9"/>
      <sheetName val="cr_-_not_for_distribution4"/>
      <sheetName val="a-3_internal4"/>
      <sheetName val="graph_PA4"/>
      <sheetName val="gk_01-004"/>
      <sheetName val="gk_01-00_jwk4"/>
      <sheetName val="gk_12-994"/>
      <sheetName val="gk_11-994"/>
      <sheetName val="gk_10-994"/>
      <sheetName val="gk_09-99_4"/>
      <sheetName val="gk_08-994"/>
      <sheetName val="gk-contr_05-004"/>
      <sheetName val="gk-contr_01-004"/>
      <sheetName val="gk-contr_12-994"/>
      <sheetName val="gk-contr_10-994"/>
      <sheetName val="gk-contract_01-004"/>
      <sheetName val="gk-contract_12-994"/>
      <sheetName val="gk-contract_10-994"/>
      <sheetName val="cr-board_special4"/>
      <sheetName val="a-3_special4"/>
      <sheetName val="a3-int__special4"/>
      <sheetName val="a-5_special4"/>
      <sheetName val="1612_01AN(7)_-_Niep_Tds_Summar4"/>
      <sheetName val="Interest_30-11-01_not_PA_7%"/>
      <sheetName val="DATA INPUT"/>
      <sheetName val="LANDED PRICE"/>
      <sheetName val="CR-SUPLY"/>
      <sheetName val="gk 09-99"/>
      <sheetName val="77S(O)"/>
      <sheetName val="gk_09-99"/>
      <sheetName val="gk_09-991"/>
      <sheetName val="gk_09-992"/>
      <sheetName val="gk_09-993"/>
      <sheetName val="a_4"/>
      <sheetName val="p&amp;l"/>
      <sheetName val="Scenarios"/>
      <sheetName val="x_rate"/>
      <sheetName val="Rev Working"/>
      <sheetName val="Sheet2"/>
      <sheetName val="Cons"/>
      <sheetName val="diffbetphy&amp;stock"/>
      <sheetName val="12"/>
      <sheetName val="15"/>
      <sheetName val="gk_09-994"/>
      <sheetName val="Rev_Working"/>
      <sheetName val="cr_-_not_for_distribution5"/>
      <sheetName val="a-3_internal5"/>
      <sheetName val="graph_PA5"/>
      <sheetName val="gk_01-005"/>
      <sheetName val="gk_01-00_jwk5"/>
      <sheetName val="gk_12-995"/>
      <sheetName val="gk_11-995"/>
      <sheetName val="gk_10-995"/>
      <sheetName val="gk_09-99_5"/>
      <sheetName val="gk_08-995"/>
      <sheetName val="gk-contr_05-005"/>
      <sheetName val="gk-contr_01-005"/>
      <sheetName val="gk-contr_12-995"/>
      <sheetName val="gk-contr_10-995"/>
      <sheetName val="gk-contract_01-005"/>
      <sheetName val="gk-contract_12-995"/>
      <sheetName val="gk-contract_10-995"/>
      <sheetName val="cr-board_special5"/>
      <sheetName val="a-3_special5"/>
      <sheetName val="a3-int__special5"/>
      <sheetName val="a-5_special5"/>
      <sheetName val="gk_09-995"/>
      <sheetName val="1612_01AN(7)_-_Niep_Tds_Summar5"/>
      <sheetName val="Rev_Working1"/>
      <sheetName val="Interest_30-11-01_not_PA_7%1"/>
      <sheetName val="Assumptions"/>
      <sheetName val="Schedule"/>
      <sheetName val="calc"/>
      <sheetName val="Notes"/>
      <sheetName val="Comp"/>
      <sheetName val="API"/>
      <sheetName val="NCE"/>
      <sheetName val="EU"/>
      <sheetName val="Latam"/>
      <sheetName val="ROW"/>
      <sheetName val="Inputs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Nov"/>
      <sheetName val="Oct"/>
      <sheetName val="Sep"/>
      <sheetName val="CONTROL MODELO"/>
      <sheetName val="Parameters"/>
      <sheetName val="Sheet1"/>
      <sheetName val="Clause_9"/>
      <sheetName val="DATA_INPUT"/>
      <sheetName val="LANDED_PRICE"/>
      <sheetName val="Revenue-Invoicewise"/>
      <sheetName val="Masters"/>
      <sheetName val="Settings"/>
      <sheetName val="Inv - Revenue registry for PoC"/>
      <sheetName val="rm"/>
      <sheetName val="distrin"/>
      <sheetName val="INDEPENDENT"/>
      <sheetName val="Exchange"/>
      <sheetName val="FACT"/>
      <sheetName val="P1"/>
      <sheetName val="Sheet3"/>
      <sheetName val="Variables"/>
      <sheetName val="Interest Payment"/>
      <sheetName val="CONSOLIDATED"/>
      <sheetName val="SALE&amp;COST"/>
      <sheetName val="#REF!"/>
      <sheetName val="AP PM"/>
      <sheetName val="BG AP RM"/>
      <sheetName val="AP P"/>
      <sheetName val="SBA BG AP F"/>
      <sheetName val="EBA BG F"/>
      <sheetName val="NBA BG F"/>
      <sheetName val="NBA BG P"/>
      <sheetName val="HP F"/>
      <sheetName val="KRL F"/>
      <sheetName val="LKW F"/>
      <sheetName val="RT KAR F"/>
      <sheetName val="RT PDK F"/>
      <sheetName val="SBA AP P"/>
      <sheetName val="UP P"/>
      <sheetName val="WBA BG F"/>
      <sheetName val="2008-09"/>
      <sheetName val="11(d)"/>
      <sheetName val="A0744339"/>
      <sheetName val="Brainvisa-2003"/>
      <sheetName val="Operating Statistics"/>
      <sheetName val="Agency BS"/>
      <sheetName val="RI"/>
    </sheetNames>
    <sheetDataSet>
      <sheetData sheetId="0" refreshError="1"/>
      <sheetData sheetId="1">
        <row r="35">
          <cell r="E35">
            <v>55724.666666666672</v>
          </cell>
        </row>
      </sheetData>
      <sheetData sheetId="2">
        <row r="35">
          <cell r="E35">
            <v>55724.666666666672</v>
          </cell>
        </row>
      </sheetData>
      <sheetData sheetId="3">
        <row r="35">
          <cell r="E35">
            <v>55724.666666666672</v>
          </cell>
        </row>
      </sheetData>
      <sheetData sheetId="4" refreshError="1">
        <row r="35">
          <cell r="E35">
            <v>55724.666666666672</v>
          </cell>
        </row>
        <row r="38">
          <cell r="E38">
            <v>606398</v>
          </cell>
        </row>
        <row r="77">
          <cell r="E77">
            <v>189811.25</v>
          </cell>
        </row>
        <row r="99">
          <cell r="E99">
            <v>681702.99836510175</v>
          </cell>
        </row>
        <row r="100">
          <cell r="E100">
            <v>1051188.8786355641</v>
          </cell>
        </row>
        <row r="101">
          <cell r="E101">
            <v>881181.99426039169</v>
          </cell>
        </row>
        <row r="102">
          <cell r="E102">
            <v>960000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5">
          <cell r="E35">
            <v>55724.666666666672</v>
          </cell>
        </row>
      </sheetData>
      <sheetData sheetId="94">
        <row r="35">
          <cell r="E35">
            <v>55724.666666666672</v>
          </cell>
        </row>
      </sheetData>
      <sheetData sheetId="95">
        <row r="35">
          <cell r="E35">
            <v>55724.666666666672</v>
          </cell>
        </row>
      </sheetData>
      <sheetData sheetId="96">
        <row r="35">
          <cell r="E35">
            <v>55724.666666666672</v>
          </cell>
        </row>
      </sheetData>
      <sheetData sheetId="97">
        <row r="35">
          <cell r="E35">
            <v>55724.666666666672</v>
          </cell>
        </row>
      </sheetData>
      <sheetData sheetId="98">
        <row r="35">
          <cell r="E35">
            <v>55724.666666666672</v>
          </cell>
        </row>
      </sheetData>
      <sheetData sheetId="99">
        <row r="35">
          <cell r="E35">
            <v>55724.666666666672</v>
          </cell>
        </row>
      </sheetData>
      <sheetData sheetId="100">
        <row r="35">
          <cell r="E35">
            <v>55724.666666666672</v>
          </cell>
        </row>
      </sheetData>
      <sheetData sheetId="101">
        <row r="35">
          <cell r="E35">
            <v>55724.666666666672</v>
          </cell>
        </row>
      </sheetData>
      <sheetData sheetId="102">
        <row r="35">
          <cell r="E35">
            <v>55724.666666666672</v>
          </cell>
        </row>
      </sheetData>
      <sheetData sheetId="103">
        <row r="35">
          <cell r="E35">
            <v>55724.666666666672</v>
          </cell>
        </row>
      </sheetData>
      <sheetData sheetId="104">
        <row r="35">
          <cell r="E35">
            <v>55724.666666666672</v>
          </cell>
        </row>
      </sheetData>
      <sheetData sheetId="105">
        <row r="35">
          <cell r="E35">
            <v>55724.666666666672</v>
          </cell>
        </row>
      </sheetData>
      <sheetData sheetId="106">
        <row r="35">
          <cell r="E35">
            <v>55724.666666666672</v>
          </cell>
        </row>
      </sheetData>
      <sheetData sheetId="107">
        <row r="35">
          <cell r="E35">
            <v>55724.666666666672</v>
          </cell>
        </row>
      </sheetData>
      <sheetData sheetId="108">
        <row r="35">
          <cell r="E35">
            <v>55724.666666666672</v>
          </cell>
        </row>
      </sheetData>
      <sheetData sheetId="109">
        <row r="35">
          <cell r="E35">
            <v>55724.666666666672</v>
          </cell>
        </row>
      </sheetData>
      <sheetData sheetId="110">
        <row r="35">
          <cell r="E35">
            <v>55724.666666666672</v>
          </cell>
        </row>
      </sheetData>
      <sheetData sheetId="111">
        <row r="35">
          <cell r="E35">
            <v>55724.666666666672</v>
          </cell>
        </row>
      </sheetData>
      <sheetData sheetId="112">
        <row r="35">
          <cell r="E35">
            <v>55724.666666666672</v>
          </cell>
        </row>
      </sheetData>
      <sheetData sheetId="113">
        <row r="35">
          <cell r="E35">
            <v>55724.666666666672</v>
          </cell>
        </row>
      </sheetData>
      <sheetData sheetId="114">
        <row r="35">
          <cell r="E35">
            <v>55724.666666666672</v>
          </cell>
        </row>
      </sheetData>
      <sheetData sheetId="115">
        <row r="35">
          <cell r="E35">
            <v>55724.666666666672</v>
          </cell>
        </row>
      </sheetData>
      <sheetData sheetId="116">
        <row r="35">
          <cell r="E35">
            <v>55724.666666666672</v>
          </cell>
        </row>
      </sheetData>
      <sheetData sheetId="117">
        <row r="35">
          <cell r="E35">
            <v>55724.666666666672</v>
          </cell>
        </row>
      </sheetData>
      <sheetData sheetId="118">
        <row r="35">
          <cell r="E35">
            <v>55724.666666666672</v>
          </cell>
        </row>
      </sheetData>
      <sheetData sheetId="119">
        <row r="35">
          <cell r="E35">
            <v>55724.666666666672</v>
          </cell>
        </row>
      </sheetData>
      <sheetData sheetId="120">
        <row r="35">
          <cell r="E35">
            <v>55724.666666666672</v>
          </cell>
        </row>
      </sheetData>
      <sheetData sheetId="121">
        <row r="35">
          <cell r="E35">
            <v>55724.666666666672</v>
          </cell>
        </row>
      </sheetData>
      <sheetData sheetId="122"/>
      <sheetData sheetId="123" refreshError="1"/>
      <sheetData sheetId="124" refreshError="1"/>
      <sheetData sheetId="125" refreshError="1"/>
      <sheetData sheetId="126">
        <row r="35">
          <cell r="E35">
            <v>55724.666666666672</v>
          </cell>
        </row>
      </sheetData>
      <sheetData sheetId="127">
        <row r="35">
          <cell r="E35">
            <v>55724.666666666672</v>
          </cell>
        </row>
      </sheetData>
      <sheetData sheetId="128">
        <row r="35">
          <cell r="E35">
            <v>55724.666666666672</v>
          </cell>
        </row>
      </sheetData>
      <sheetData sheetId="129">
        <row r="35">
          <cell r="E35">
            <v>55724.666666666672</v>
          </cell>
        </row>
      </sheetData>
      <sheetData sheetId="130">
        <row r="35">
          <cell r="E35">
            <v>55724.666666666672</v>
          </cell>
        </row>
      </sheetData>
      <sheetData sheetId="131">
        <row r="35">
          <cell r="E35">
            <v>55724.666666666672</v>
          </cell>
        </row>
      </sheetData>
      <sheetData sheetId="132">
        <row r="35">
          <cell r="E35">
            <v>55724.666666666672</v>
          </cell>
        </row>
      </sheetData>
      <sheetData sheetId="133">
        <row r="35">
          <cell r="E35">
            <v>55724.666666666672</v>
          </cell>
        </row>
      </sheetData>
      <sheetData sheetId="134">
        <row r="35">
          <cell r="E35">
            <v>55724.666666666672</v>
          </cell>
        </row>
      </sheetData>
      <sheetData sheetId="135">
        <row r="35">
          <cell r="E35">
            <v>55724.666666666672</v>
          </cell>
        </row>
      </sheetData>
      <sheetData sheetId="136">
        <row r="35">
          <cell r="E35">
            <v>55724.666666666672</v>
          </cell>
        </row>
      </sheetData>
      <sheetData sheetId="137">
        <row r="35">
          <cell r="E35">
            <v>55724.666666666672</v>
          </cell>
        </row>
      </sheetData>
      <sheetData sheetId="138">
        <row r="35">
          <cell r="E35">
            <v>55724.666666666672</v>
          </cell>
        </row>
      </sheetData>
      <sheetData sheetId="139">
        <row r="35">
          <cell r="E35">
            <v>55724.666666666672</v>
          </cell>
        </row>
      </sheetData>
      <sheetData sheetId="140">
        <row r="35">
          <cell r="E35">
            <v>55724.666666666672</v>
          </cell>
        </row>
      </sheetData>
      <sheetData sheetId="141">
        <row r="35">
          <cell r="E35">
            <v>55724.666666666672</v>
          </cell>
        </row>
      </sheetData>
      <sheetData sheetId="142">
        <row r="35">
          <cell r="E35">
            <v>55724.666666666672</v>
          </cell>
        </row>
      </sheetData>
      <sheetData sheetId="143">
        <row r="35">
          <cell r="E35">
            <v>55724.666666666672</v>
          </cell>
        </row>
      </sheetData>
      <sheetData sheetId="144">
        <row r="35">
          <cell r="E35">
            <v>55724.666666666672</v>
          </cell>
        </row>
      </sheetData>
      <sheetData sheetId="145">
        <row r="35">
          <cell r="E35">
            <v>55724.666666666672</v>
          </cell>
        </row>
      </sheetData>
      <sheetData sheetId="146">
        <row r="35">
          <cell r="E35">
            <v>55724.666666666672</v>
          </cell>
        </row>
      </sheetData>
      <sheetData sheetId="147">
        <row r="35">
          <cell r="E35">
            <v>55724.666666666672</v>
          </cell>
        </row>
      </sheetData>
      <sheetData sheetId="148">
        <row r="35">
          <cell r="E35">
            <v>55724.666666666672</v>
          </cell>
        </row>
      </sheetData>
      <sheetData sheetId="149">
        <row r="35">
          <cell r="E35">
            <v>55724.666666666672</v>
          </cell>
        </row>
      </sheetData>
      <sheetData sheetId="150">
        <row r="35">
          <cell r="E35">
            <v>55724.666666666672</v>
          </cell>
        </row>
      </sheetData>
      <sheetData sheetId="151" refreshError="1"/>
      <sheetData sheetId="152">
        <row r="35">
          <cell r="E35">
            <v>55724.666666666672</v>
          </cell>
        </row>
      </sheetData>
      <sheetData sheetId="153">
        <row r="35">
          <cell r="E35">
            <v>55724.666666666672</v>
          </cell>
        </row>
      </sheetData>
      <sheetData sheetId="154">
        <row r="35">
          <cell r="E35">
            <v>55724.666666666672</v>
          </cell>
        </row>
      </sheetData>
      <sheetData sheetId="155" refreshError="1"/>
      <sheetData sheetId="156">
        <row r="35">
          <cell r="E35">
            <v>55724.666666666672</v>
          </cell>
        </row>
      </sheetData>
      <sheetData sheetId="157">
        <row r="35">
          <cell r="E35">
            <v>55724.666666666672</v>
          </cell>
        </row>
      </sheetData>
      <sheetData sheetId="158">
        <row r="35">
          <cell r="E35">
            <v>55724.666666666672</v>
          </cell>
        </row>
      </sheetData>
      <sheetData sheetId="159">
        <row r="35">
          <cell r="E35">
            <v>55724.666666666672</v>
          </cell>
        </row>
      </sheetData>
      <sheetData sheetId="160">
        <row r="35">
          <cell r="E35">
            <v>55724.666666666672</v>
          </cell>
        </row>
      </sheetData>
      <sheetData sheetId="161">
        <row r="35">
          <cell r="E35">
            <v>55724.666666666672</v>
          </cell>
        </row>
      </sheetData>
      <sheetData sheetId="162">
        <row r="35">
          <cell r="E35">
            <v>55724.666666666672</v>
          </cell>
        </row>
      </sheetData>
      <sheetData sheetId="163">
        <row r="35">
          <cell r="E35">
            <v>55724.666666666672</v>
          </cell>
        </row>
      </sheetData>
      <sheetData sheetId="164">
        <row r="35">
          <cell r="E35">
            <v>55724.666666666672</v>
          </cell>
        </row>
      </sheetData>
      <sheetData sheetId="165">
        <row r="35">
          <cell r="E35">
            <v>55724.666666666672</v>
          </cell>
        </row>
      </sheetData>
      <sheetData sheetId="166">
        <row r="35">
          <cell r="E35">
            <v>55724.666666666672</v>
          </cell>
        </row>
      </sheetData>
      <sheetData sheetId="167">
        <row r="35">
          <cell r="E35">
            <v>55724.666666666672</v>
          </cell>
        </row>
      </sheetData>
      <sheetData sheetId="168">
        <row r="35">
          <cell r="E35">
            <v>55724.666666666672</v>
          </cell>
        </row>
      </sheetData>
      <sheetData sheetId="169">
        <row r="35">
          <cell r="E35">
            <v>55724.666666666672</v>
          </cell>
        </row>
      </sheetData>
      <sheetData sheetId="170">
        <row r="35">
          <cell r="E35">
            <v>55724.666666666672</v>
          </cell>
        </row>
      </sheetData>
      <sheetData sheetId="171">
        <row r="35">
          <cell r="E35">
            <v>55724.666666666672</v>
          </cell>
        </row>
      </sheetData>
      <sheetData sheetId="172">
        <row r="35">
          <cell r="E35">
            <v>55724.666666666672</v>
          </cell>
        </row>
      </sheetData>
      <sheetData sheetId="173">
        <row r="35">
          <cell r="E35">
            <v>55724.666666666672</v>
          </cell>
        </row>
      </sheetData>
      <sheetData sheetId="174">
        <row r="35">
          <cell r="E35">
            <v>55724.666666666672</v>
          </cell>
        </row>
      </sheetData>
      <sheetData sheetId="175">
        <row r="35">
          <cell r="E35">
            <v>55724.666666666672</v>
          </cell>
        </row>
      </sheetData>
      <sheetData sheetId="176">
        <row r="35">
          <cell r="E35">
            <v>55724.666666666672</v>
          </cell>
        </row>
      </sheetData>
      <sheetData sheetId="177">
        <row r="35">
          <cell r="E35">
            <v>55724.666666666672</v>
          </cell>
        </row>
      </sheetData>
      <sheetData sheetId="178">
        <row r="35">
          <cell r="E35">
            <v>55724.666666666672</v>
          </cell>
        </row>
      </sheetData>
      <sheetData sheetId="179">
        <row r="35">
          <cell r="E35">
            <v>55724.666666666672</v>
          </cell>
        </row>
      </sheetData>
      <sheetData sheetId="180">
        <row r="35">
          <cell r="E35">
            <v>55724.666666666672</v>
          </cell>
        </row>
      </sheetData>
      <sheetData sheetId="181">
        <row r="35">
          <cell r="E35">
            <v>55724.666666666672</v>
          </cell>
        </row>
      </sheetData>
      <sheetData sheetId="182">
        <row r="35">
          <cell r="E35">
            <v>55724.666666666672</v>
          </cell>
        </row>
      </sheetData>
      <sheetData sheetId="183">
        <row r="35">
          <cell r="E35">
            <v>55724.666666666672</v>
          </cell>
        </row>
      </sheetData>
      <sheetData sheetId="184">
        <row r="35">
          <cell r="E35">
            <v>55724.666666666672</v>
          </cell>
        </row>
      </sheetData>
      <sheetData sheetId="185">
        <row r="35">
          <cell r="E35">
            <v>55724.666666666672</v>
          </cell>
        </row>
      </sheetData>
      <sheetData sheetId="186">
        <row r="35">
          <cell r="E35">
            <v>55724.666666666672</v>
          </cell>
        </row>
      </sheetData>
      <sheetData sheetId="187">
        <row r="35">
          <cell r="E35">
            <v>55724.666666666672</v>
          </cell>
        </row>
      </sheetData>
      <sheetData sheetId="188">
        <row r="35">
          <cell r="E35">
            <v>55724.666666666672</v>
          </cell>
        </row>
      </sheetData>
      <sheetData sheetId="189">
        <row r="35">
          <cell r="E35">
            <v>55724.666666666672</v>
          </cell>
        </row>
      </sheetData>
      <sheetData sheetId="190">
        <row r="35">
          <cell r="E35">
            <v>55724.666666666672</v>
          </cell>
        </row>
      </sheetData>
      <sheetData sheetId="191">
        <row r="35">
          <cell r="E35">
            <v>55724.666666666672</v>
          </cell>
        </row>
      </sheetData>
      <sheetData sheetId="192">
        <row r="35">
          <cell r="E35">
            <v>55724.666666666672</v>
          </cell>
        </row>
      </sheetData>
      <sheetData sheetId="193">
        <row r="35">
          <cell r="E35">
            <v>55724.666666666672</v>
          </cell>
        </row>
      </sheetData>
      <sheetData sheetId="194">
        <row r="35">
          <cell r="E35">
            <v>55724.666666666672</v>
          </cell>
        </row>
      </sheetData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-4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Projects"/>
      <sheetName val="Regional Office Costs"/>
      <sheetName val="Cash"/>
      <sheetName val="Balance Sheet"/>
      <sheetName val="Investment Schedule"/>
      <sheetName val="KPI"/>
      <sheetName val="04REL"/>
      <sheetName val="Instruction Sheet"/>
    </sheetNames>
    <sheetDataSet>
      <sheetData sheetId="0" refreshError="1">
        <row r="10">
          <cell r="C10" t="str">
            <v>Enter Asset Name here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1 (2)"/>
      <sheetName val="Sheet4"/>
      <sheetName val="Sheet2"/>
      <sheetName val="depreciation"/>
      <sheetName val="Title"/>
      <sheetName val="Addl.40"/>
    </sheetNames>
    <sheetDataSet>
      <sheetData sheetId="0"/>
      <sheetData sheetId="1"/>
      <sheetData sheetId="2"/>
      <sheetData sheetId="3"/>
      <sheetData sheetId="4" refreshError="1">
        <row r="2">
          <cell r="A2">
            <v>1200000</v>
          </cell>
          <cell r="B2" t="str">
            <v>1200000</v>
          </cell>
          <cell r="C2" t="str">
            <v>0</v>
          </cell>
          <cell r="D2" t="str">
            <v>12000</v>
          </cell>
          <cell r="E2" t="str">
            <v>TCSADMIN</v>
          </cell>
          <cell r="F2" t="str">
            <v/>
          </cell>
          <cell r="G2" t="str">
            <v>FURNITURE - GNFC</v>
          </cell>
          <cell r="H2">
            <v>1614390.75</v>
          </cell>
          <cell r="K2">
            <v>0</v>
          </cell>
          <cell r="L2">
            <v>0</v>
          </cell>
          <cell r="M2">
            <v>-1478597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-67896.88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</row>
        <row r="3">
          <cell r="A3">
            <v>1200000</v>
          </cell>
          <cell r="H3">
            <v>1614390.75</v>
          </cell>
          <cell r="I3">
            <v>1614390.75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</row>
        <row r="4">
          <cell r="A4">
            <v>1200000</v>
          </cell>
          <cell r="K4">
            <v>0</v>
          </cell>
          <cell r="L4">
            <v>0</v>
          </cell>
          <cell r="M4">
            <v>-1546493.88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-33948.44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</row>
        <row r="5">
          <cell r="A5">
            <v>1200000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</row>
        <row r="6">
          <cell r="A6">
            <v>1200001</v>
          </cell>
          <cell r="B6" t="str">
            <v>1200001</v>
          </cell>
          <cell r="C6" t="str">
            <v>0</v>
          </cell>
          <cell r="D6" t="str">
            <v>12000</v>
          </cell>
          <cell r="E6" t="str">
            <v>TCSADMIN</v>
          </cell>
          <cell r="F6" t="str">
            <v/>
          </cell>
          <cell r="G6" t="str">
            <v>ELECTRIC WORKS</v>
          </cell>
          <cell r="H6">
            <v>115745</v>
          </cell>
          <cell r="K6">
            <v>0</v>
          </cell>
          <cell r="L6">
            <v>0</v>
          </cell>
          <cell r="M6">
            <v>-106100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-4822.5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</row>
        <row r="7">
          <cell r="A7">
            <v>1200001</v>
          </cell>
          <cell r="H7">
            <v>115745</v>
          </cell>
          <cell r="I7">
            <v>115745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</row>
        <row r="8">
          <cell r="A8">
            <v>1200001</v>
          </cell>
          <cell r="K8">
            <v>0</v>
          </cell>
          <cell r="L8">
            <v>0</v>
          </cell>
          <cell r="M8">
            <v>-110922.5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-2411.25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</row>
        <row r="9">
          <cell r="A9">
            <v>1200001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</row>
        <row r="10">
          <cell r="A10">
            <v>1200002</v>
          </cell>
          <cell r="B10" t="str">
            <v>1200002</v>
          </cell>
          <cell r="C10" t="str">
            <v>0</v>
          </cell>
          <cell r="D10" t="str">
            <v>12000</v>
          </cell>
          <cell r="E10" t="str">
            <v>TCSADMIN</v>
          </cell>
          <cell r="F10" t="str">
            <v/>
          </cell>
          <cell r="G10" t="str">
            <v>LAN - GNFC</v>
          </cell>
          <cell r="H10">
            <v>65776</v>
          </cell>
          <cell r="K10">
            <v>0</v>
          </cell>
          <cell r="L10">
            <v>0</v>
          </cell>
          <cell r="M10">
            <v>-60295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-2740.5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</row>
        <row r="11">
          <cell r="A11">
            <v>1200002</v>
          </cell>
          <cell r="H11">
            <v>65776</v>
          </cell>
          <cell r="I11">
            <v>65776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</row>
        <row r="12">
          <cell r="A12">
            <v>1200002</v>
          </cell>
          <cell r="K12">
            <v>0</v>
          </cell>
          <cell r="L12">
            <v>0</v>
          </cell>
          <cell r="M12">
            <v>-63035.5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-1370.25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A13">
            <v>1200002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A14">
            <v>1200003</v>
          </cell>
          <cell r="B14" t="str">
            <v>1200003</v>
          </cell>
          <cell r="C14" t="str">
            <v>0</v>
          </cell>
          <cell r="D14" t="str">
            <v>12000</v>
          </cell>
          <cell r="E14" t="str">
            <v>TCSADMIN</v>
          </cell>
          <cell r="F14" t="str">
            <v/>
          </cell>
          <cell r="G14" t="str">
            <v>LAN - GNFC</v>
          </cell>
          <cell r="H14">
            <v>39425</v>
          </cell>
          <cell r="K14">
            <v>0</v>
          </cell>
          <cell r="L14">
            <v>0</v>
          </cell>
          <cell r="M14">
            <v>-30122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-4651.5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A15">
            <v>1200003</v>
          </cell>
          <cell r="H15">
            <v>39425</v>
          </cell>
          <cell r="I15">
            <v>39425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A16">
            <v>1200003</v>
          </cell>
          <cell r="K16">
            <v>0</v>
          </cell>
          <cell r="L16">
            <v>0</v>
          </cell>
          <cell r="M16">
            <v>-34773.5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-2325.75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A17">
            <v>1200003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A18">
            <v>1500000</v>
          </cell>
          <cell r="B18" t="str">
            <v>1500000</v>
          </cell>
          <cell r="C18" t="str">
            <v>0</v>
          </cell>
          <cell r="D18" t="str">
            <v>15000</v>
          </cell>
          <cell r="E18" t="str">
            <v>TCSADMIN</v>
          </cell>
          <cell r="F18" t="str">
            <v/>
          </cell>
          <cell r="G18" t="str">
            <v>FURNITURE</v>
          </cell>
          <cell r="H18">
            <v>17932</v>
          </cell>
          <cell r="K18">
            <v>0</v>
          </cell>
          <cell r="L18">
            <v>0</v>
          </cell>
          <cell r="M18">
            <v>-4801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-2376.71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A19">
            <v>1500000</v>
          </cell>
          <cell r="H19">
            <v>17932</v>
          </cell>
          <cell r="I19">
            <v>17932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A20">
            <v>1500000</v>
          </cell>
          <cell r="H20">
            <v>17932</v>
          </cell>
          <cell r="K20">
            <v>0</v>
          </cell>
          <cell r="L20">
            <v>0</v>
          </cell>
          <cell r="M20">
            <v>-7177.71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-1946.53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A21">
            <v>1500000</v>
          </cell>
          <cell r="H21">
            <v>17932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A22">
            <v>1500001</v>
          </cell>
          <cell r="B22" t="str">
            <v>1500001</v>
          </cell>
          <cell r="C22" t="str">
            <v>0</v>
          </cell>
          <cell r="D22" t="str">
            <v>15000</v>
          </cell>
          <cell r="E22" t="str">
            <v>TCSADMIN</v>
          </cell>
          <cell r="F22" t="str">
            <v/>
          </cell>
          <cell r="G22" t="str">
            <v>DOUBLE BED</v>
          </cell>
          <cell r="H22">
            <v>10400</v>
          </cell>
          <cell r="K22">
            <v>0</v>
          </cell>
          <cell r="L22">
            <v>0</v>
          </cell>
          <cell r="M22">
            <v>-2620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-1082.2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A23">
            <v>1500001</v>
          </cell>
          <cell r="H23">
            <v>10400</v>
          </cell>
          <cell r="I23">
            <v>10400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A24">
            <v>1500001</v>
          </cell>
          <cell r="K24">
            <v>0</v>
          </cell>
          <cell r="L24">
            <v>0</v>
          </cell>
          <cell r="M24">
            <v>-3702.2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-931.66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A25">
            <v>1500001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A26">
            <v>1500002</v>
          </cell>
          <cell r="B26" t="str">
            <v>1500002</v>
          </cell>
          <cell r="C26" t="str">
            <v>0</v>
          </cell>
          <cell r="D26" t="str">
            <v>15000</v>
          </cell>
          <cell r="E26" t="str">
            <v>G3PREMAL</v>
          </cell>
          <cell r="F26" t="str">
            <v/>
          </cell>
          <cell r="G26" t="str">
            <v>FURNITURE &amp; FIXTURE -INFOCITY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-9224.85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84943.35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A27">
            <v>1500003</v>
          </cell>
          <cell r="B27" t="str">
            <v>1500003</v>
          </cell>
          <cell r="C27" t="str">
            <v>0</v>
          </cell>
          <cell r="D27" t="str">
            <v>15000</v>
          </cell>
          <cell r="E27" t="str">
            <v>G3PREMAL</v>
          </cell>
          <cell r="F27" t="str">
            <v/>
          </cell>
          <cell r="G27" t="str">
            <v>ROLLER BLINDS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A28">
            <v>1500003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A29">
            <v>1500003</v>
          </cell>
          <cell r="H29">
            <v>84943.35</v>
          </cell>
          <cell r="J29">
            <v>84943.35</v>
          </cell>
          <cell r="K29">
            <v>0</v>
          </cell>
          <cell r="L29">
            <v>0</v>
          </cell>
          <cell r="M29">
            <v>-9224.85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-13705.05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A30">
            <v>1500003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A31">
            <v>1500004</v>
          </cell>
          <cell r="B31" t="str">
            <v>1500004</v>
          </cell>
          <cell r="C31" t="str">
            <v>0</v>
          </cell>
          <cell r="D31" t="str">
            <v>15000</v>
          </cell>
          <cell r="E31" t="str">
            <v>G3PREMAL</v>
          </cell>
          <cell r="F31" t="str">
            <v/>
          </cell>
          <cell r="G31" t="str">
            <v>Electrification Work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A32">
            <v>1500005</v>
          </cell>
          <cell r="B32" t="str">
            <v>1500005</v>
          </cell>
          <cell r="C32" t="str">
            <v>0</v>
          </cell>
          <cell r="D32" t="str">
            <v>15000</v>
          </cell>
          <cell r="E32" t="str">
            <v>G3GAURAV</v>
          </cell>
          <cell r="F32" t="str">
            <v/>
          </cell>
          <cell r="G32" t="str">
            <v>Partition &amp; Wooden Work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A33">
            <v>1500006</v>
          </cell>
          <cell r="B33" t="str">
            <v>1500006</v>
          </cell>
          <cell r="C33" t="str">
            <v>0</v>
          </cell>
          <cell r="D33" t="str">
            <v>15000</v>
          </cell>
          <cell r="E33" t="str">
            <v>G3PREMAL</v>
          </cell>
          <cell r="F33" t="str">
            <v/>
          </cell>
          <cell r="G33" t="str">
            <v>AIR Conditoner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34">
            <v>1500006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A35">
            <v>1500006</v>
          </cell>
          <cell r="H35">
            <v>512651</v>
          </cell>
          <cell r="J35">
            <v>512651</v>
          </cell>
          <cell r="K35">
            <v>0</v>
          </cell>
          <cell r="L35">
            <v>0</v>
          </cell>
          <cell r="M35">
            <v>-66605.31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-80734.27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A36">
            <v>1500006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A37">
            <v>1500007</v>
          </cell>
          <cell r="B37" t="str">
            <v>1500007</v>
          </cell>
          <cell r="C37" t="str">
            <v>0</v>
          </cell>
          <cell r="D37" t="str">
            <v>15000</v>
          </cell>
          <cell r="E37" t="str">
            <v>G3PREMAL</v>
          </cell>
          <cell r="F37" t="str">
            <v/>
          </cell>
          <cell r="G37" t="str">
            <v>Civil, Plumbing &amp; Sanitry Work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-39487.980000000003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303933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A38">
            <v>1500007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303933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A39">
            <v>1500007</v>
          </cell>
          <cell r="H39">
            <v>303933</v>
          </cell>
          <cell r="J39">
            <v>303933</v>
          </cell>
          <cell r="K39">
            <v>0</v>
          </cell>
          <cell r="L39">
            <v>0</v>
          </cell>
          <cell r="M39">
            <v>-39487.980000000003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-47864.55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A40">
            <v>1500007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A41">
            <v>1500008</v>
          </cell>
          <cell r="B41" t="str">
            <v>1500008</v>
          </cell>
          <cell r="C41" t="str">
            <v>0</v>
          </cell>
          <cell r="D41" t="str">
            <v>15000</v>
          </cell>
          <cell r="E41" t="str">
            <v>G3PREMAL</v>
          </cell>
          <cell r="F41" t="str">
            <v>G3PREMAL</v>
          </cell>
          <cell r="G41" t="str">
            <v>EXECUTIVE TABLE(A)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-5263.58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40513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A42">
            <v>1500008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40513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A43">
            <v>1500008</v>
          </cell>
          <cell r="H43">
            <v>40513</v>
          </cell>
          <cell r="J43">
            <v>40513</v>
          </cell>
          <cell r="K43">
            <v>0</v>
          </cell>
          <cell r="L43">
            <v>0</v>
          </cell>
          <cell r="M43">
            <v>-5263.58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-6380.15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A44">
            <v>1500008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A45">
            <v>1500009</v>
          </cell>
          <cell r="B45" t="str">
            <v>1500009</v>
          </cell>
          <cell r="C45" t="str">
            <v>0</v>
          </cell>
          <cell r="D45" t="str">
            <v>15000</v>
          </cell>
          <cell r="E45" t="str">
            <v>G3PREMAL</v>
          </cell>
          <cell r="F45" t="str">
            <v>G3PREMAL</v>
          </cell>
          <cell r="G45" t="str">
            <v>EXECUTIVE TABLE(B)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-3550.93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27331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A46">
            <v>1500009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27331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A47">
            <v>1500009</v>
          </cell>
          <cell r="H47">
            <v>27331</v>
          </cell>
          <cell r="J47">
            <v>27331</v>
          </cell>
          <cell r="K47">
            <v>0</v>
          </cell>
          <cell r="L47">
            <v>0</v>
          </cell>
          <cell r="M47">
            <v>-3550.93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-4304.1899999999996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A48">
            <v>1500009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A49">
            <v>1500010</v>
          </cell>
          <cell r="B49" t="str">
            <v>1500010</v>
          </cell>
          <cell r="C49" t="str">
            <v>0</v>
          </cell>
          <cell r="D49" t="str">
            <v>15000</v>
          </cell>
          <cell r="E49" t="str">
            <v>G3PREMAL</v>
          </cell>
          <cell r="F49" t="str">
            <v>G3PREMAL</v>
          </cell>
          <cell r="G49" t="str">
            <v>SIDE UNIT FOR EXE. TABLE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-3517.81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27076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A50">
            <v>1500010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27076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A51">
            <v>1500010</v>
          </cell>
          <cell r="H51">
            <v>27076</v>
          </cell>
          <cell r="J51">
            <v>27076</v>
          </cell>
          <cell r="K51">
            <v>0</v>
          </cell>
          <cell r="L51">
            <v>0</v>
          </cell>
          <cell r="M51">
            <v>-3517.81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-4264.03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A52">
            <v>1500010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A53">
            <v>1500011</v>
          </cell>
          <cell r="B53" t="str">
            <v>1500011</v>
          </cell>
          <cell r="C53" t="str">
            <v>0</v>
          </cell>
          <cell r="D53" t="str">
            <v>15000</v>
          </cell>
          <cell r="E53" t="str">
            <v>G3PREMAL</v>
          </cell>
          <cell r="F53" t="str">
            <v>G3PREMAL</v>
          </cell>
          <cell r="G53" t="str">
            <v>PEDESTAL UNIT UNDER TABLE</v>
          </cell>
          <cell r="H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-14177.23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109120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A54">
            <v>1500011</v>
          </cell>
          <cell r="H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109120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A55">
            <v>1500011</v>
          </cell>
          <cell r="H55">
            <v>109120</v>
          </cell>
          <cell r="J55">
            <v>109120</v>
          </cell>
          <cell r="K55">
            <v>0</v>
          </cell>
          <cell r="L55">
            <v>0</v>
          </cell>
          <cell r="M55">
            <v>-14177.23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-17184.64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A56">
            <v>1500011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A57">
            <v>1500012</v>
          </cell>
          <cell r="B57" t="str">
            <v>1500012</v>
          </cell>
          <cell r="C57" t="str">
            <v>0</v>
          </cell>
          <cell r="D57" t="str">
            <v>15000</v>
          </cell>
          <cell r="E57" t="str">
            <v>G3PREMAL</v>
          </cell>
          <cell r="F57" t="str">
            <v>G3PREMAL</v>
          </cell>
          <cell r="G57" t="str">
            <v>WORKING TABLE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-12696.11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97720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A58">
            <v>1500012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97720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A59">
            <v>1500012</v>
          </cell>
          <cell r="H59">
            <v>97720</v>
          </cell>
          <cell r="J59">
            <v>97720</v>
          </cell>
          <cell r="K59">
            <v>0</v>
          </cell>
          <cell r="L59">
            <v>0</v>
          </cell>
          <cell r="M59">
            <v>-12696.11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-15389.32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A60">
            <v>1500012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A61">
            <v>1500013</v>
          </cell>
          <cell r="B61" t="str">
            <v>1500013</v>
          </cell>
          <cell r="C61" t="str">
            <v>0</v>
          </cell>
          <cell r="D61" t="str">
            <v>15000</v>
          </cell>
          <cell r="E61" t="str">
            <v>G3PREMAL</v>
          </cell>
          <cell r="F61" t="str">
            <v>G3PREMAL</v>
          </cell>
          <cell r="G61" t="str">
            <v>RECEPTION TABLE including Corner Table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-1639.89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12622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A62">
            <v>1500013</v>
          </cell>
          <cell r="H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12622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A63">
            <v>1500013</v>
          </cell>
          <cell r="H63">
            <v>12622</v>
          </cell>
          <cell r="J63">
            <v>12622</v>
          </cell>
          <cell r="K63">
            <v>0</v>
          </cell>
          <cell r="L63">
            <v>0</v>
          </cell>
          <cell r="M63">
            <v>-1639.89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-1987.76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A64">
            <v>1500013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A65">
            <v>1500014</v>
          </cell>
          <cell r="B65" t="str">
            <v>1500014</v>
          </cell>
          <cell r="C65" t="str">
            <v>0</v>
          </cell>
          <cell r="D65" t="str">
            <v>15000</v>
          </cell>
          <cell r="E65" t="str">
            <v>G3PREMAL</v>
          </cell>
          <cell r="F65" t="str">
            <v>G3PREMAL</v>
          </cell>
          <cell r="G65" t="str">
            <v>DINNING TABLE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-2273.4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17498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A66">
            <v>1500014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17498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A67">
            <v>1500014</v>
          </cell>
          <cell r="H67">
            <v>17498</v>
          </cell>
          <cell r="J67">
            <v>17498</v>
          </cell>
          <cell r="K67">
            <v>0</v>
          </cell>
          <cell r="L67">
            <v>0</v>
          </cell>
          <cell r="M67">
            <v>-2273.4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-2755.65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A68">
            <v>1500014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A69">
            <v>1500015</v>
          </cell>
          <cell r="B69" t="str">
            <v>1500015</v>
          </cell>
          <cell r="C69" t="str">
            <v>0</v>
          </cell>
          <cell r="D69" t="str">
            <v>15000</v>
          </cell>
          <cell r="E69" t="str">
            <v>G3PREMAL</v>
          </cell>
          <cell r="F69" t="str">
            <v>G3PREMAL</v>
          </cell>
          <cell r="G69" t="str">
            <v>MEETING TABLE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-2380.4499999999998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18322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A70">
            <v>1500015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18322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1">
          <cell r="A71">
            <v>1500015</v>
          </cell>
          <cell r="H71">
            <v>18322</v>
          </cell>
          <cell r="J71">
            <v>18322</v>
          </cell>
          <cell r="K71">
            <v>0</v>
          </cell>
          <cell r="L71">
            <v>0</v>
          </cell>
          <cell r="M71">
            <v>-2380.4499999999998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-2885.42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</row>
        <row r="72">
          <cell r="A72">
            <v>1500015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3">
          <cell r="A73">
            <v>1500016</v>
          </cell>
          <cell r="B73" t="str">
            <v>1500016</v>
          </cell>
          <cell r="C73" t="str">
            <v>0</v>
          </cell>
          <cell r="D73" t="str">
            <v>15000</v>
          </cell>
          <cell r="E73" t="str">
            <v>G3PREMAL</v>
          </cell>
          <cell r="F73" t="str">
            <v>G3PREMAL</v>
          </cell>
          <cell r="G73" t="str">
            <v>CORNER TABLE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-793.44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6107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</row>
        <row r="74">
          <cell r="A74">
            <v>1500016</v>
          </cell>
          <cell r="H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6107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</row>
        <row r="75">
          <cell r="A75">
            <v>1500016</v>
          </cell>
          <cell r="H75">
            <v>6107</v>
          </cell>
          <cell r="J75">
            <v>6107</v>
          </cell>
          <cell r="K75">
            <v>0</v>
          </cell>
          <cell r="L75">
            <v>0</v>
          </cell>
          <cell r="M75">
            <v>-793.44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-961.75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</row>
        <row r="76">
          <cell r="A76">
            <v>1500016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A77">
            <v>1500017</v>
          </cell>
          <cell r="B77" t="str">
            <v>1500017</v>
          </cell>
          <cell r="C77" t="str">
            <v>0</v>
          </cell>
          <cell r="D77" t="str">
            <v>15000</v>
          </cell>
          <cell r="E77" t="str">
            <v>G3PREMAL</v>
          </cell>
          <cell r="F77" t="str">
            <v/>
          </cell>
          <cell r="G77" t="str">
            <v>PARTITIONS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-63242.25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486766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8">
          <cell r="A78">
            <v>1500017</v>
          </cell>
          <cell r="H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486766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A79">
            <v>1500017</v>
          </cell>
          <cell r="H79">
            <v>486766</v>
          </cell>
          <cell r="J79">
            <v>486766</v>
          </cell>
          <cell r="K79">
            <v>0</v>
          </cell>
          <cell r="L79">
            <v>0</v>
          </cell>
          <cell r="M79">
            <v>-63242.25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-76657.8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A80">
            <v>1500017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A81">
            <v>1500018</v>
          </cell>
          <cell r="B81" t="str">
            <v>1500018</v>
          </cell>
          <cell r="C81" t="str">
            <v>0</v>
          </cell>
          <cell r="D81" t="str">
            <v>15000</v>
          </cell>
          <cell r="E81" t="str">
            <v>G3PREMAL</v>
          </cell>
          <cell r="F81" t="str">
            <v/>
          </cell>
          <cell r="G81" t="str">
            <v>STORAGES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-26698.080000000002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205491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2">
          <cell r="A82">
            <v>1500018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205491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</row>
        <row r="83">
          <cell r="A83">
            <v>1500018</v>
          </cell>
          <cell r="H83">
            <v>205491</v>
          </cell>
          <cell r="J83">
            <v>205491</v>
          </cell>
          <cell r="K83">
            <v>0</v>
          </cell>
          <cell r="L83">
            <v>0</v>
          </cell>
          <cell r="M83">
            <v>-26698.080000000002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-32361.52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A84">
            <v>1500018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</row>
        <row r="85">
          <cell r="A85">
            <v>1500019</v>
          </cell>
          <cell r="B85" t="str">
            <v>1500019</v>
          </cell>
          <cell r="C85" t="str">
            <v>0</v>
          </cell>
          <cell r="D85" t="str">
            <v>15000</v>
          </cell>
          <cell r="E85" t="str">
            <v>G3PREMAL</v>
          </cell>
          <cell r="F85" t="str">
            <v/>
          </cell>
          <cell r="G85" t="str">
            <v>COMPACTOR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-20366.52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156758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A86">
            <v>1500019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156758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A87">
            <v>1500019</v>
          </cell>
          <cell r="H87">
            <v>156758</v>
          </cell>
          <cell r="J87">
            <v>156758</v>
          </cell>
          <cell r="K87">
            <v>0</v>
          </cell>
          <cell r="L87">
            <v>0</v>
          </cell>
          <cell r="M87">
            <v>-20366.52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-24686.86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A88">
            <v>1500019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A89">
            <v>1500020</v>
          </cell>
          <cell r="B89" t="str">
            <v>1500020</v>
          </cell>
          <cell r="C89" t="str">
            <v>0</v>
          </cell>
          <cell r="D89" t="str">
            <v>15000</v>
          </cell>
          <cell r="E89" t="str">
            <v>G3PREMAL</v>
          </cell>
          <cell r="F89" t="str">
            <v/>
          </cell>
          <cell r="G89" t="str">
            <v>MAIN ENTERANCE DOOR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-7009.23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53949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A90">
            <v>1500020</v>
          </cell>
          <cell r="H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53949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A91">
            <v>1500020</v>
          </cell>
          <cell r="H91">
            <v>53949</v>
          </cell>
          <cell r="J91">
            <v>53949</v>
          </cell>
          <cell r="K91">
            <v>0</v>
          </cell>
          <cell r="L91">
            <v>0</v>
          </cell>
          <cell r="M91">
            <v>-7009.23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-8496.1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A92">
            <v>1500020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A93">
            <v>1500021</v>
          </cell>
          <cell r="B93" t="str">
            <v>1500021</v>
          </cell>
          <cell r="C93" t="str">
            <v>0</v>
          </cell>
          <cell r="D93" t="str">
            <v>15000</v>
          </cell>
          <cell r="E93" t="str">
            <v>G3PREMAL</v>
          </cell>
          <cell r="F93" t="str">
            <v>G3PREMAL</v>
          </cell>
          <cell r="G93" t="str">
            <v>PANTRY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-9604.7099999999991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73926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A94">
            <v>1500021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73926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A95">
            <v>1500021</v>
          </cell>
          <cell r="H95">
            <v>73926</v>
          </cell>
          <cell r="J95">
            <v>73926</v>
          </cell>
          <cell r="K95">
            <v>0</v>
          </cell>
          <cell r="L95">
            <v>0</v>
          </cell>
          <cell r="M95">
            <v>-9604.7099999999991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-11642.15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A96">
            <v>1500021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A97">
            <v>1500022</v>
          </cell>
          <cell r="B97" t="str">
            <v>1500022</v>
          </cell>
          <cell r="C97" t="str">
            <v>0</v>
          </cell>
          <cell r="D97" t="str">
            <v>15000</v>
          </cell>
          <cell r="E97" t="str">
            <v>G3PREMAL</v>
          </cell>
          <cell r="F97" t="str">
            <v/>
          </cell>
          <cell r="G97" t="str">
            <v>FALSE CEILING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-18488.61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142304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A98">
            <v>1500022</v>
          </cell>
          <cell r="H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142304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A99">
            <v>1500022</v>
          </cell>
          <cell r="H99">
            <v>142304</v>
          </cell>
          <cell r="J99">
            <v>142304</v>
          </cell>
          <cell r="K99">
            <v>0</v>
          </cell>
          <cell r="L99">
            <v>0</v>
          </cell>
          <cell r="M99">
            <v>-18488.61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-22410.59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A100">
            <v>1500022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A101">
            <v>1500023</v>
          </cell>
          <cell r="B101" t="str">
            <v>1500023</v>
          </cell>
          <cell r="C101" t="str">
            <v>0</v>
          </cell>
          <cell r="D101" t="str">
            <v>15000</v>
          </cell>
          <cell r="E101" t="str">
            <v>G3PREMAL</v>
          </cell>
          <cell r="F101" t="str">
            <v>G3PREMAL</v>
          </cell>
          <cell r="G101" t="str">
            <v>OVEHEAD UNITS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-3385.68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26059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  <row r="102">
          <cell r="A102">
            <v>1500023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26059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</row>
        <row r="103">
          <cell r="A103">
            <v>1500023</v>
          </cell>
          <cell r="H103">
            <v>26059</v>
          </cell>
          <cell r="J103">
            <v>26059</v>
          </cell>
          <cell r="K103">
            <v>0</v>
          </cell>
          <cell r="L103">
            <v>0</v>
          </cell>
          <cell r="M103">
            <v>-3385.68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-4103.87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</row>
        <row r="104">
          <cell r="A104">
            <v>1500023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</row>
        <row r="105">
          <cell r="A105">
            <v>1500024</v>
          </cell>
          <cell r="B105" t="str">
            <v>1500024</v>
          </cell>
          <cell r="C105" t="str">
            <v>0</v>
          </cell>
          <cell r="D105" t="str">
            <v>15000</v>
          </cell>
          <cell r="E105" t="str">
            <v>G3PREMAL</v>
          </cell>
          <cell r="F105" t="str">
            <v>G3PREMAL</v>
          </cell>
          <cell r="G105" t="str">
            <v>FLUSH DOORS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-2168.9299999999998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16694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</row>
        <row r="106">
          <cell r="A106">
            <v>1500024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16694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</row>
        <row r="107">
          <cell r="A107">
            <v>1500024</v>
          </cell>
          <cell r="H107">
            <v>16694</v>
          </cell>
          <cell r="J107">
            <v>16694</v>
          </cell>
          <cell r="K107">
            <v>0</v>
          </cell>
          <cell r="L107">
            <v>0</v>
          </cell>
          <cell r="M107">
            <v>-2168.9299999999998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-2629.04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A108">
            <v>1500024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A109">
            <v>1500025</v>
          </cell>
          <cell r="B109" t="str">
            <v>1500025</v>
          </cell>
          <cell r="C109" t="str">
            <v>0</v>
          </cell>
          <cell r="D109" t="str">
            <v>15000</v>
          </cell>
          <cell r="E109" t="str">
            <v>G3PREMAL</v>
          </cell>
          <cell r="F109" t="str">
            <v>G3PREMAL</v>
          </cell>
          <cell r="G109" t="str">
            <v>CABIN DOOR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-3570.81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27484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</row>
        <row r="110">
          <cell r="A110">
            <v>1500025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27484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</row>
        <row r="111">
          <cell r="A111">
            <v>1500025</v>
          </cell>
          <cell r="H111">
            <v>27484</v>
          </cell>
          <cell r="J111">
            <v>27484</v>
          </cell>
          <cell r="K111">
            <v>0</v>
          </cell>
          <cell r="L111">
            <v>0</v>
          </cell>
          <cell r="M111">
            <v>-3570.81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-4328.29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</row>
        <row r="112">
          <cell r="A112">
            <v>1500025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</row>
        <row r="113">
          <cell r="A113">
            <v>1500026</v>
          </cell>
          <cell r="B113" t="str">
            <v>1500026</v>
          </cell>
          <cell r="C113" t="str">
            <v>0</v>
          </cell>
          <cell r="D113" t="str">
            <v>15000</v>
          </cell>
          <cell r="E113" t="str">
            <v>G3PREMAL</v>
          </cell>
          <cell r="F113" t="str">
            <v/>
          </cell>
          <cell r="G113" t="str">
            <v>SOFAS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-6771.21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52117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</row>
        <row r="114">
          <cell r="A114">
            <v>1500026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52117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</row>
        <row r="115">
          <cell r="A115">
            <v>1500026</v>
          </cell>
          <cell r="H115">
            <v>52117</v>
          </cell>
          <cell r="J115">
            <v>52117</v>
          </cell>
          <cell r="K115">
            <v>0</v>
          </cell>
          <cell r="L115">
            <v>0</v>
          </cell>
          <cell r="M115">
            <v>-6771.21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-8207.59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</row>
        <row r="116">
          <cell r="A116">
            <v>1500026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A117">
            <v>1500027</v>
          </cell>
          <cell r="B117" t="str">
            <v>1500027</v>
          </cell>
          <cell r="C117" t="str">
            <v>0</v>
          </cell>
          <cell r="D117" t="str">
            <v>15000</v>
          </cell>
          <cell r="E117" t="str">
            <v>G3PREMAL</v>
          </cell>
          <cell r="F117" t="str">
            <v>G3PREMAL</v>
          </cell>
          <cell r="G117" t="str">
            <v>EXECUTIVE CHAIR (A)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-3703.07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28502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</row>
        <row r="118">
          <cell r="A118">
            <v>1500027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28502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</row>
        <row r="119">
          <cell r="A119">
            <v>1500027</v>
          </cell>
          <cell r="H119">
            <v>28502</v>
          </cell>
          <cell r="J119">
            <v>28502</v>
          </cell>
          <cell r="K119">
            <v>0</v>
          </cell>
          <cell r="L119">
            <v>0</v>
          </cell>
          <cell r="M119">
            <v>-3703.07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-4488.6099999999997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</row>
        <row r="120">
          <cell r="A120">
            <v>1500027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A121">
            <v>1500028</v>
          </cell>
          <cell r="B121" t="str">
            <v>1500028</v>
          </cell>
          <cell r="C121" t="str">
            <v>0</v>
          </cell>
          <cell r="D121" t="str">
            <v>15000</v>
          </cell>
          <cell r="E121" t="str">
            <v>G3PREMAL</v>
          </cell>
          <cell r="F121" t="str">
            <v>G3PREMAL</v>
          </cell>
          <cell r="G121" t="str">
            <v>EXECUTIVE CHAIR(B)</v>
          </cell>
          <cell r="H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-3570.81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27484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</row>
        <row r="122">
          <cell r="A122">
            <v>1500028</v>
          </cell>
          <cell r="H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27484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</row>
        <row r="123">
          <cell r="A123">
            <v>1500028</v>
          </cell>
          <cell r="H123">
            <v>27484</v>
          </cell>
          <cell r="J123">
            <v>27484</v>
          </cell>
          <cell r="K123">
            <v>0</v>
          </cell>
          <cell r="L123">
            <v>0</v>
          </cell>
          <cell r="M123">
            <v>-3570.81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-4328.29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</row>
        <row r="124">
          <cell r="A124">
            <v>1500028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</row>
        <row r="125">
          <cell r="A125">
            <v>1500029</v>
          </cell>
          <cell r="B125" t="str">
            <v>1500029</v>
          </cell>
          <cell r="C125" t="str">
            <v>0</v>
          </cell>
          <cell r="D125" t="str">
            <v>15000</v>
          </cell>
          <cell r="E125" t="str">
            <v>G3PREMAL</v>
          </cell>
          <cell r="F125" t="str">
            <v>G3PREMAL</v>
          </cell>
          <cell r="G125" t="str">
            <v>CHAIRS</v>
          </cell>
          <cell r="H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-28169.32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216815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</row>
        <row r="126">
          <cell r="A126">
            <v>1500029</v>
          </cell>
          <cell r="H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216815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</row>
        <row r="127">
          <cell r="A127">
            <v>1500029</v>
          </cell>
          <cell r="H127">
            <v>216815</v>
          </cell>
          <cell r="J127">
            <v>216815</v>
          </cell>
          <cell r="K127">
            <v>0</v>
          </cell>
          <cell r="L127">
            <v>0</v>
          </cell>
          <cell r="M127">
            <v>-28169.32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-34144.870000000003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</row>
        <row r="128">
          <cell r="A128">
            <v>1500029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</row>
        <row r="129">
          <cell r="A129">
            <v>1500030</v>
          </cell>
          <cell r="B129" t="str">
            <v>1500030</v>
          </cell>
          <cell r="C129" t="str">
            <v>0</v>
          </cell>
          <cell r="D129" t="str">
            <v>15000</v>
          </cell>
          <cell r="E129" t="str">
            <v>G3PREMAL</v>
          </cell>
          <cell r="F129" t="str">
            <v>G3PREMAL</v>
          </cell>
          <cell r="G129" t="str">
            <v>M.S.Coated Key board Tray &amp; CPU Trolly</v>
          </cell>
          <cell r="H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-4298.12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33082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A130">
            <v>1500030</v>
          </cell>
          <cell r="H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33082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A131">
            <v>1500030</v>
          </cell>
          <cell r="H131">
            <v>33082</v>
          </cell>
          <cell r="J131">
            <v>33082</v>
          </cell>
          <cell r="K131">
            <v>0</v>
          </cell>
          <cell r="L131">
            <v>0</v>
          </cell>
          <cell r="M131">
            <v>-4298.12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-5209.88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A132">
            <v>1500030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A133">
            <v>1500031</v>
          </cell>
          <cell r="B133" t="str">
            <v>1500031</v>
          </cell>
          <cell r="C133" t="str">
            <v>0</v>
          </cell>
          <cell r="D133" t="str">
            <v>15000</v>
          </cell>
          <cell r="E133" t="str">
            <v>G3PREMAL</v>
          </cell>
          <cell r="F133" t="str">
            <v>G3PREMAL</v>
          </cell>
          <cell r="G133" t="str">
            <v>DUSTBINS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-1322.49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10179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</row>
        <row r="134">
          <cell r="A134">
            <v>1500031</v>
          </cell>
          <cell r="H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10179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A135">
            <v>1500031</v>
          </cell>
          <cell r="H135">
            <v>10179</v>
          </cell>
          <cell r="J135">
            <v>10179</v>
          </cell>
          <cell r="K135">
            <v>0</v>
          </cell>
          <cell r="L135">
            <v>0</v>
          </cell>
          <cell r="M135">
            <v>-1322.49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-1603.03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A136">
            <v>1500031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A137">
            <v>1500032</v>
          </cell>
          <cell r="B137" t="str">
            <v>1500032</v>
          </cell>
          <cell r="C137" t="str">
            <v>0</v>
          </cell>
          <cell r="D137" t="str">
            <v>15000</v>
          </cell>
          <cell r="E137" t="str">
            <v>G3PREMAL</v>
          </cell>
          <cell r="F137" t="str">
            <v/>
          </cell>
          <cell r="G137" t="str">
            <v>A.C. UNIT</v>
          </cell>
          <cell r="H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-1587.02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12215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A138">
            <v>1500032</v>
          </cell>
          <cell r="H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12215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A139">
            <v>1500032</v>
          </cell>
          <cell r="H139">
            <v>12215</v>
          </cell>
          <cell r="J139">
            <v>12215</v>
          </cell>
          <cell r="K139">
            <v>0</v>
          </cell>
          <cell r="L139">
            <v>0</v>
          </cell>
          <cell r="M139">
            <v>-1587.02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-1923.66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A140">
            <v>1500032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A141">
            <v>1500033</v>
          </cell>
          <cell r="B141" t="str">
            <v>1500033</v>
          </cell>
          <cell r="C141" t="str">
            <v>0</v>
          </cell>
          <cell r="D141" t="str">
            <v>15000</v>
          </cell>
          <cell r="E141" t="str">
            <v>G3PREMAL</v>
          </cell>
          <cell r="F141" t="str">
            <v/>
          </cell>
          <cell r="G141" t="str">
            <v>GIPL LETTER</v>
          </cell>
          <cell r="H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-5697.4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43852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A142">
            <v>1500033</v>
          </cell>
          <cell r="H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43852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A143">
            <v>1500033</v>
          </cell>
          <cell r="H143">
            <v>43852</v>
          </cell>
          <cell r="J143">
            <v>43852</v>
          </cell>
          <cell r="K143">
            <v>0</v>
          </cell>
          <cell r="L143">
            <v>0</v>
          </cell>
          <cell r="M143">
            <v>-5697.4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-6905.98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A144">
            <v>1500033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A145">
            <v>1500034</v>
          </cell>
          <cell r="B145" t="str">
            <v>1500034</v>
          </cell>
          <cell r="C145" t="str">
            <v>0</v>
          </cell>
          <cell r="D145" t="str">
            <v>15000</v>
          </cell>
          <cell r="E145" t="str">
            <v>G3PREMAL</v>
          </cell>
          <cell r="F145" t="str">
            <v>G3PREMAL</v>
          </cell>
          <cell r="G145" t="str">
            <v>MIRRORS</v>
          </cell>
          <cell r="H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-396.78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3054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A146">
            <v>1500034</v>
          </cell>
          <cell r="H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3054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A147">
            <v>1500034</v>
          </cell>
          <cell r="H147">
            <v>3054</v>
          </cell>
          <cell r="J147">
            <v>3054</v>
          </cell>
          <cell r="K147">
            <v>0</v>
          </cell>
          <cell r="L147">
            <v>0</v>
          </cell>
          <cell r="M147">
            <v>-396.78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-480.96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A148">
            <v>1500034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A149">
            <v>1500035</v>
          </cell>
          <cell r="B149" t="str">
            <v>1500035</v>
          </cell>
          <cell r="C149" t="str">
            <v>0</v>
          </cell>
          <cell r="D149" t="str">
            <v>15000</v>
          </cell>
          <cell r="E149" t="str">
            <v>G3PREMAL</v>
          </cell>
          <cell r="F149" t="str">
            <v>G3PREMAL</v>
          </cell>
          <cell r="G149" t="str">
            <v>MISC. FURNITURE</v>
          </cell>
          <cell r="H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-2644.98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20358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A150">
            <v>1500035</v>
          </cell>
          <cell r="H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20358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A151">
            <v>1500035</v>
          </cell>
          <cell r="H151">
            <v>20358</v>
          </cell>
          <cell r="J151">
            <v>20358</v>
          </cell>
          <cell r="K151">
            <v>0</v>
          </cell>
          <cell r="L151">
            <v>0</v>
          </cell>
          <cell r="M151">
            <v>-2644.98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-3206.06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  <row r="152">
          <cell r="A152">
            <v>1500035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</row>
        <row r="153">
          <cell r="A153">
            <v>1500036</v>
          </cell>
          <cell r="B153" t="str">
            <v>1500036</v>
          </cell>
          <cell r="C153" t="str">
            <v>0</v>
          </cell>
          <cell r="D153" t="str">
            <v>15000</v>
          </cell>
          <cell r="E153" t="str">
            <v>G3PREMAL</v>
          </cell>
          <cell r="F153" t="str">
            <v/>
          </cell>
          <cell r="G153" t="str">
            <v>Potted Plants</v>
          </cell>
          <cell r="H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-586.44000000000005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5400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</row>
        <row r="154">
          <cell r="A154">
            <v>1500036</v>
          </cell>
          <cell r="H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5400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</row>
        <row r="155">
          <cell r="A155">
            <v>1500036</v>
          </cell>
          <cell r="H155">
            <v>5400</v>
          </cell>
          <cell r="J155">
            <v>5400</v>
          </cell>
          <cell r="K155">
            <v>0</v>
          </cell>
          <cell r="L155">
            <v>0</v>
          </cell>
          <cell r="M155">
            <v>-586.44000000000005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-871.25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</row>
        <row r="156">
          <cell r="A156">
            <v>1500036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</row>
        <row r="157">
          <cell r="A157">
            <v>1500037</v>
          </cell>
          <cell r="B157" t="str">
            <v>1500037</v>
          </cell>
          <cell r="C157" t="str">
            <v>0</v>
          </cell>
          <cell r="D157" t="str">
            <v>15000</v>
          </cell>
          <cell r="E157" t="str">
            <v>G3PREMAL</v>
          </cell>
          <cell r="F157" t="str">
            <v/>
          </cell>
          <cell r="G157" t="str">
            <v>Electric Fittings</v>
          </cell>
          <cell r="H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-103756.21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798596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</row>
        <row r="158">
          <cell r="A158">
            <v>1500037</v>
          </cell>
          <cell r="H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798596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</row>
        <row r="159">
          <cell r="A159">
            <v>1500037</v>
          </cell>
          <cell r="H159">
            <v>798596</v>
          </cell>
          <cell r="J159">
            <v>798596</v>
          </cell>
          <cell r="K159">
            <v>0</v>
          </cell>
          <cell r="L159">
            <v>0</v>
          </cell>
          <cell r="M159">
            <v>-103756.21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-125766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</row>
        <row r="160">
          <cell r="A160">
            <v>1500037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</row>
        <row r="161">
          <cell r="A161">
            <v>1500038</v>
          </cell>
          <cell r="B161" t="str">
            <v>1500038</v>
          </cell>
          <cell r="C161" t="str">
            <v>0</v>
          </cell>
          <cell r="D161" t="str">
            <v>15000</v>
          </cell>
          <cell r="E161" t="str">
            <v>G3PREMAL</v>
          </cell>
          <cell r="F161" t="str">
            <v/>
          </cell>
          <cell r="G161" t="str">
            <v>VERTICAL BLINDS</v>
          </cell>
          <cell r="H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-1381.67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9226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</row>
        <row r="162">
          <cell r="A162">
            <v>1500038</v>
          </cell>
          <cell r="H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9226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</row>
        <row r="163">
          <cell r="A163">
            <v>1500039</v>
          </cell>
          <cell r="B163" t="str">
            <v>1500039</v>
          </cell>
          <cell r="C163" t="str">
            <v>0</v>
          </cell>
          <cell r="D163" t="str">
            <v>15000</v>
          </cell>
          <cell r="E163" t="str">
            <v>G3PREMAL</v>
          </cell>
          <cell r="F163" t="str">
            <v/>
          </cell>
          <cell r="G163" t="str">
            <v>Electric Fittings &amp; installation</v>
          </cell>
          <cell r="H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-436.48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5400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</row>
        <row r="164">
          <cell r="A164">
            <v>1500039</v>
          </cell>
          <cell r="H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5400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</row>
        <row r="165">
          <cell r="A165">
            <v>1500040</v>
          </cell>
          <cell r="B165" t="str">
            <v>1500040</v>
          </cell>
          <cell r="C165" t="str">
            <v>0</v>
          </cell>
          <cell r="D165" t="str">
            <v>15000</v>
          </cell>
          <cell r="E165" t="str">
            <v>G3PREMAL</v>
          </cell>
          <cell r="F165" t="str">
            <v/>
          </cell>
          <cell r="G165" t="str">
            <v>FILE CABINET</v>
          </cell>
          <cell r="H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</row>
        <row r="166">
          <cell r="A166">
            <v>1500040</v>
          </cell>
          <cell r="H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</row>
        <row r="167">
          <cell r="A167">
            <v>1500041</v>
          </cell>
          <cell r="B167" t="str">
            <v>1500041</v>
          </cell>
          <cell r="C167" t="str">
            <v>0</v>
          </cell>
          <cell r="D167" t="str">
            <v>15000</v>
          </cell>
          <cell r="E167" t="str">
            <v>G3PREMAL</v>
          </cell>
          <cell r="F167" t="str">
            <v/>
          </cell>
          <cell r="G167" t="str">
            <v>Executive Table - New Office</v>
          </cell>
          <cell r="H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</row>
        <row r="168">
          <cell r="A168">
            <v>1500042</v>
          </cell>
          <cell r="B168" t="str">
            <v>1500042</v>
          </cell>
          <cell r="C168" t="str">
            <v>0</v>
          </cell>
          <cell r="D168" t="str">
            <v>15000</v>
          </cell>
          <cell r="E168" t="str">
            <v>G3PREMAL</v>
          </cell>
          <cell r="F168" t="str">
            <v/>
          </cell>
          <cell r="G168" t="str">
            <v>Storage - New Office</v>
          </cell>
          <cell r="H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</row>
        <row r="169">
          <cell r="A169">
            <v>1500043</v>
          </cell>
          <cell r="B169" t="str">
            <v>1500043</v>
          </cell>
          <cell r="C169" t="str">
            <v>0</v>
          </cell>
          <cell r="D169" t="str">
            <v>15000</v>
          </cell>
          <cell r="E169" t="str">
            <v>G3PREMAL</v>
          </cell>
          <cell r="F169" t="str">
            <v/>
          </cell>
          <cell r="G169" t="str">
            <v>Partition - New Office</v>
          </cell>
          <cell r="H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</row>
        <row r="170">
          <cell r="A170">
            <v>1500044</v>
          </cell>
          <cell r="B170" t="str">
            <v>1500044</v>
          </cell>
          <cell r="C170" t="str">
            <v>0</v>
          </cell>
          <cell r="D170" t="str">
            <v>15000</v>
          </cell>
          <cell r="E170" t="str">
            <v>G3PREMAL</v>
          </cell>
          <cell r="F170" t="str">
            <v/>
          </cell>
          <cell r="G170" t="str">
            <v>Storage - Conference</v>
          </cell>
          <cell r="H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</row>
        <row r="171">
          <cell r="A171">
            <v>1600000</v>
          </cell>
          <cell r="B171" t="str">
            <v>1600000</v>
          </cell>
          <cell r="C171" t="str">
            <v>0</v>
          </cell>
          <cell r="D171" t="str">
            <v>16000</v>
          </cell>
          <cell r="E171" t="str">
            <v>TCSADMIN</v>
          </cell>
          <cell r="F171" t="str">
            <v/>
          </cell>
          <cell r="G171" t="str">
            <v>OFFICE EQUIPMENTS</v>
          </cell>
          <cell r="K171">
            <v>0</v>
          </cell>
          <cell r="L171">
            <v>0</v>
          </cell>
          <cell r="M171">
            <v>-2941.21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-1136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</row>
        <row r="172">
          <cell r="A172">
            <v>1600000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</row>
        <row r="173">
          <cell r="A173">
            <v>1600000</v>
          </cell>
          <cell r="H173">
            <v>11108</v>
          </cell>
          <cell r="I173">
            <v>11108</v>
          </cell>
          <cell r="K173">
            <v>0</v>
          </cell>
          <cell r="L173">
            <v>0</v>
          </cell>
          <cell r="M173">
            <v>-4077.21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-977.98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</row>
        <row r="174">
          <cell r="A174">
            <v>1600000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</row>
        <row r="175">
          <cell r="A175">
            <v>1600001</v>
          </cell>
          <cell r="B175" t="str">
            <v>1600001</v>
          </cell>
          <cell r="C175" t="str">
            <v>0</v>
          </cell>
          <cell r="D175" t="str">
            <v>16000</v>
          </cell>
          <cell r="E175" t="str">
            <v>TCSADMIN</v>
          </cell>
          <cell r="F175" t="str">
            <v/>
          </cell>
          <cell r="G175" t="str">
            <v>OFFICE EQUIPMENTS</v>
          </cell>
          <cell r="K175">
            <v>0</v>
          </cell>
          <cell r="L175">
            <v>0</v>
          </cell>
          <cell r="M175">
            <v>-1580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</row>
        <row r="176">
          <cell r="A176">
            <v>1600001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</row>
        <row r="177">
          <cell r="A177">
            <v>1600001</v>
          </cell>
          <cell r="H177">
            <v>1580</v>
          </cell>
          <cell r="I177">
            <v>1580</v>
          </cell>
          <cell r="K177">
            <v>0</v>
          </cell>
          <cell r="L177">
            <v>0</v>
          </cell>
          <cell r="M177">
            <v>-1580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</row>
        <row r="178">
          <cell r="A178">
            <v>1600001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</row>
        <row r="179">
          <cell r="A179">
            <v>1600002</v>
          </cell>
          <cell r="B179" t="str">
            <v>1600002</v>
          </cell>
          <cell r="C179" t="str">
            <v>0</v>
          </cell>
          <cell r="D179" t="str">
            <v>16000</v>
          </cell>
          <cell r="E179" t="str">
            <v>TCSADMIN</v>
          </cell>
          <cell r="F179" t="str">
            <v>G3PREMAL</v>
          </cell>
          <cell r="G179" t="str">
            <v>REFRIGERATOR</v>
          </cell>
          <cell r="K179">
            <v>0</v>
          </cell>
          <cell r="L179">
            <v>0</v>
          </cell>
          <cell r="M179">
            <v>-416.16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-776.71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</row>
        <row r="180">
          <cell r="A180">
            <v>1600002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</row>
        <row r="181">
          <cell r="A181">
            <v>1600002</v>
          </cell>
          <cell r="H181">
            <v>6000</v>
          </cell>
          <cell r="I181">
            <v>6000</v>
          </cell>
          <cell r="K181">
            <v>0</v>
          </cell>
          <cell r="L181">
            <v>0</v>
          </cell>
          <cell r="M181">
            <v>-1192.8699999999999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-668.67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</row>
        <row r="182">
          <cell r="A182">
            <v>1600002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A183">
            <v>1600003</v>
          </cell>
          <cell r="B183" t="str">
            <v>1600003</v>
          </cell>
          <cell r="C183" t="str">
            <v>0</v>
          </cell>
          <cell r="D183" t="str">
            <v>16000</v>
          </cell>
          <cell r="E183" t="str">
            <v>TCSADMIN</v>
          </cell>
          <cell r="F183" t="str">
            <v/>
          </cell>
          <cell r="G183" t="str">
            <v>REFRIGERATOR</v>
          </cell>
          <cell r="K183">
            <v>0</v>
          </cell>
          <cell r="L183">
            <v>0</v>
          </cell>
          <cell r="M183">
            <v>-1919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-825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</row>
        <row r="184">
          <cell r="A184">
            <v>1600003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</row>
        <row r="185">
          <cell r="A185">
            <v>1600003</v>
          </cell>
          <cell r="H185">
            <v>7850</v>
          </cell>
          <cell r="I185">
            <v>7850</v>
          </cell>
          <cell r="K185">
            <v>0</v>
          </cell>
          <cell r="L185">
            <v>0</v>
          </cell>
          <cell r="M185">
            <v>-2744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-710.24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</row>
        <row r="186">
          <cell r="A186">
            <v>1600003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</row>
        <row r="187">
          <cell r="A187">
            <v>1600004</v>
          </cell>
          <cell r="B187" t="str">
            <v>1600004</v>
          </cell>
          <cell r="C187" t="str">
            <v>0</v>
          </cell>
          <cell r="D187" t="str">
            <v>16000</v>
          </cell>
          <cell r="E187" t="str">
            <v>TCSADMIN</v>
          </cell>
          <cell r="F187" t="str">
            <v/>
          </cell>
          <cell r="G187" t="str">
            <v>LIGHTINING ARRESTOR</v>
          </cell>
          <cell r="H187">
            <v>13920</v>
          </cell>
          <cell r="K187">
            <v>0</v>
          </cell>
          <cell r="L187">
            <v>0</v>
          </cell>
          <cell r="M187">
            <v>-944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-1804.96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</row>
        <row r="188">
          <cell r="A188">
            <v>1600004</v>
          </cell>
          <cell r="H188">
            <v>13920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</row>
        <row r="189">
          <cell r="A189">
            <v>1600004</v>
          </cell>
          <cell r="H189">
            <v>13920</v>
          </cell>
          <cell r="I189">
            <v>13920</v>
          </cell>
          <cell r="K189">
            <v>0</v>
          </cell>
          <cell r="L189">
            <v>0</v>
          </cell>
          <cell r="M189">
            <v>-2748.96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-1553.89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</row>
        <row r="190">
          <cell r="A190">
            <v>1600004</v>
          </cell>
          <cell r="H190">
            <v>13920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</row>
        <row r="191">
          <cell r="A191">
            <v>1600005</v>
          </cell>
          <cell r="B191" t="str">
            <v>1600005</v>
          </cell>
          <cell r="C191" t="str">
            <v>0</v>
          </cell>
          <cell r="D191" t="str">
            <v>16000</v>
          </cell>
          <cell r="E191" t="str">
            <v>TCSADMIN</v>
          </cell>
          <cell r="F191" t="str">
            <v/>
          </cell>
          <cell r="G191" t="str">
            <v>FAN TUBE</v>
          </cell>
          <cell r="K191">
            <v>0</v>
          </cell>
          <cell r="L191">
            <v>0</v>
          </cell>
          <cell r="M191">
            <v>-1662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-714.7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</row>
        <row r="192">
          <cell r="A192">
            <v>1600005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</row>
        <row r="193">
          <cell r="A193">
            <v>1600005</v>
          </cell>
          <cell r="H193">
            <v>6800</v>
          </cell>
          <cell r="I193">
            <v>6800</v>
          </cell>
          <cell r="K193">
            <v>0</v>
          </cell>
          <cell r="L193">
            <v>0</v>
          </cell>
          <cell r="M193">
            <v>-2376.6999999999998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-615.28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</row>
        <row r="194">
          <cell r="A194">
            <v>1600005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</row>
        <row r="195">
          <cell r="A195">
            <v>1600006</v>
          </cell>
          <cell r="B195" t="str">
            <v>1600006</v>
          </cell>
          <cell r="C195" t="str">
            <v>0</v>
          </cell>
          <cell r="D195" t="str">
            <v>16000</v>
          </cell>
          <cell r="E195" t="str">
            <v>TCSADMIN</v>
          </cell>
          <cell r="F195" t="str">
            <v/>
          </cell>
          <cell r="G195" t="str">
            <v>STOREWEL</v>
          </cell>
          <cell r="K195">
            <v>0</v>
          </cell>
          <cell r="L195">
            <v>0</v>
          </cell>
          <cell r="M195">
            <v>-1545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-1273.46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</row>
        <row r="196">
          <cell r="A196">
            <v>1600006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</row>
        <row r="197">
          <cell r="A197">
            <v>1600006</v>
          </cell>
          <cell r="H197">
            <v>10700</v>
          </cell>
          <cell r="I197">
            <v>10700</v>
          </cell>
          <cell r="K197">
            <v>0</v>
          </cell>
          <cell r="L197">
            <v>0</v>
          </cell>
          <cell r="M197">
            <v>-2818.46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-1096.32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</row>
        <row r="198">
          <cell r="A198">
            <v>1600006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</row>
        <row r="199">
          <cell r="A199">
            <v>1600007</v>
          </cell>
          <cell r="B199" t="str">
            <v>1600007</v>
          </cell>
          <cell r="C199" t="str">
            <v>0</v>
          </cell>
          <cell r="D199" t="str">
            <v>16000</v>
          </cell>
          <cell r="E199" t="str">
            <v>TCSADMIN</v>
          </cell>
          <cell r="F199" t="str">
            <v/>
          </cell>
          <cell r="G199" t="str">
            <v>VERTICAL BLIND</v>
          </cell>
          <cell r="K199">
            <v>0</v>
          </cell>
          <cell r="L199">
            <v>0</v>
          </cell>
          <cell r="M199">
            <v>-3665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-3146.58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A200">
            <v>1600007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</row>
        <row r="201">
          <cell r="A201">
            <v>1600007</v>
          </cell>
          <cell r="H201">
            <v>26286</v>
          </cell>
          <cell r="I201">
            <v>26286</v>
          </cell>
          <cell r="K201">
            <v>0</v>
          </cell>
          <cell r="L201">
            <v>0</v>
          </cell>
          <cell r="M201">
            <v>-6811.58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-2708.89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</row>
        <row r="202">
          <cell r="A202">
            <v>1600007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</row>
        <row r="203">
          <cell r="A203">
            <v>1600008</v>
          </cell>
          <cell r="B203" t="str">
            <v>1600008</v>
          </cell>
          <cell r="C203" t="str">
            <v>0</v>
          </cell>
          <cell r="D203" t="str">
            <v>16000</v>
          </cell>
          <cell r="E203" t="str">
            <v>TCSADMIN</v>
          </cell>
          <cell r="F203" t="str">
            <v/>
          </cell>
          <cell r="G203" t="str">
            <v>REFRIGERATOR</v>
          </cell>
          <cell r="K203">
            <v>0</v>
          </cell>
          <cell r="L203">
            <v>0</v>
          </cell>
          <cell r="M203">
            <v>-1808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-777.85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</row>
        <row r="204">
          <cell r="A204">
            <v>1600008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</row>
        <row r="205">
          <cell r="A205">
            <v>1600008</v>
          </cell>
          <cell r="H205">
            <v>7400</v>
          </cell>
          <cell r="I205">
            <v>7400</v>
          </cell>
          <cell r="K205">
            <v>0</v>
          </cell>
          <cell r="L205">
            <v>0</v>
          </cell>
          <cell r="M205">
            <v>-2585.85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-669.65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</row>
        <row r="206">
          <cell r="A206">
            <v>1600008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</row>
        <row r="207">
          <cell r="A207">
            <v>1600009</v>
          </cell>
          <cell r="B207" t="str">
            <v>1600009</v>
          </cell>
          <cell r="C207" t="str">
            <v>0</v>
          </cell>
          <cell r="D207" t="str">
            <v>16000</v>
          </cell>
          <cell r="E207" t="str">
            <v>TCSADMIN</v>
          </cell>
          <cell r="F207" t="str">
            <v/>
          </cell>
          <cell r="G207" t="str">
            <v>FIRE EXTINGUISHER</v>
          </cell>
          <cell r="H207">
            <v>31680</v>
          </cell>
          <cell r="K207">
            <v>0</v>
          </cell>
          <cell r="L207">
            <v>0</v>
          </cell>
          <cell r="M207">
            <v>-9345.75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-3106.69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</row>
        <row r="208">
          <cell r="A208">
            <v>1600009</v>
          </cell>
          <cell r="H208">
            <v>31680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</row>
        <row r="209">
          <cell r="A209">
            <v>1600009</v>
          </cell>
          <cell r="H209">
            <v>31680</v>
          </cell>
          <cell r="K209">
            <v>0</v>
          </cell>
          <cell r="L209">
            <v>0</v>
          </cell>
          <cell r="M209">
            <v>-12452.44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-2674.55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</row>
        <row r="210">
          <cell r="A210">
            <v>1600009</v>
          </cell>
          <cell r="H210">
            <v>31680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</row>
        <row r="211">
          <cell r="A211">
            <v>1600010</v>
          </cell>
          <cell r="B211" t="str">
            <v>1600010</v>
          </cell>
          <cell r="C211" t="str">
            <v>0</v>
          </cell>
          <cell r="D211" t="str">
            <v>16000</v>
          </cell>
          <cell r="E211" t="str">
            <v>TCSADMIN</v>
          </cell>
          <cell r="F211" t="str">
            <v/>
          </cell>
          <cell r="G211" t="str">
            <v>WATER PURIFIER</v>
          </cell>
          <cell r="H211">
            <v>18000</v>
          </cell>
          <cell r="K211">
            <v>0</v>
          </cell>
          <cell r="L211">
            <v>0</v>
          </cell>
          <cell r="M211">
            <v>-5416.85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-1750.32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</row>
        <row r="212">
          <cell r="A212">
            <v>1600010</v>
          </cell>
          <cell r="H212">
            <v>18000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</row>
        <row r="213">
          <cell r="A213">
            <v>1600010</v>
          </cell>
          <cell r="H213">
            <v>18000</v>
          </cell>
          <cell r="K213">
            <v>0</v>
          </cell>
          <cell r="L213">
            <v>0</v>
          </cell>
          <cell r="M213">
            <v>-7167.17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-1506.85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</row>
        <row r="214">
          <cell r="A214">
            <v>1600010</v>
          </cell>
          <cell r="H214">
            <v>18000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</row>
        <row r="215">
          <cell r="A215">
            <v>1600011</v>
          </cell>
          <cell r="B215" t="str">
            <v>1600011</v>
          </cell>
          <cell r="C215" t="str">
            <v>0</v>
          </cell>
          <cell r="D215" t="str">
            <v>16000</v>
          </cell>
          <cell r="E215" t="str">
            <v>TCSADMIN</v>
          </cell>
          <cell r="F215" t="str">
            <v/>
          </cell>
          <cell r="G215" t="str">
            <v>VACCUME CLEANER</v>
          </cell>
          <cell r="H215">
            <v>6490</v>
          </cell>
          <cell r="K215">
            <v>0</v>
          </cell>
          <cell r="L215">
            <v>0</v>
          </cell>
          <cell r="M215">
            <v>-2151.0500000000002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-603.54999999999995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</row>
        <row r="216">
          <cell r="A216">
            <v>1600011</v>
          </cell>
          <cell r="H216">
            <v>6490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</row>
        <row r="217">
          <cell r="A217">
            <v>1600011</v>
          </cell>
          <cell r="H217">
            <v>6490</v>
          </cell>
          <cell r="K217">
            <v>0</v>
          </cell>
          <cell r="L217">
            <v>0</v>
          </cell>
          <cell r="M217">
            <v>-2754.6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-519.59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</row>
        <row r="218">
          <cell r="A218">
            <v>1600011</v>
          </cell>
          <cell r="H218">
            <v>6490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</row>
        <row r="219">
          <cell r="A219">
            <v>1600012</v>
          </cell>
          <cell r="B219" t="str">
            <v>1600012</v>
          </cell>
          <cell r="C219" t="str">
            <v>0</v>
          </cell>
          <cell r="D219" t="str">
            <v>16000</v>
          </cell>
          <cell r="E219" t="str">
            <v>TCSADMIN</v>
          </cell>
          <cell r="F219" t="str">
            <v/>
          </cell>
          <cell r="G219" t="str">
            <v>VACCUME CLEANER</v>
          </cell>
          <cell r="H219">
            <v>6390</v>
          </cell>
          <cell r="K219">
            <v>0</v>
          </cell>
          <cell r="L219">
            <v>0</v>
          </cell>
          <cell r="M219">
            <v>-1700.99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-652.24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A220">
            <v>1600012</v>
          </cell>
          <cell r="H220">
            <v>6390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</row>
        <row r="221">
          <cell r="A221">
            <v>1600012</v>
          </cell>
          <cell r="H221">
            <v>6390</v>
          </cell>
          <cell r="K221">
            <v>0</v>
          </cell>
          <cell r="L221">
            <v>0</v>
          </cell>
          <cell r="M221">
            <v>-2353.23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-561.51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</row>
        <row r="222">
          <cell r="A222">
            <v>1600012</v>
          </cell>
          <cell r="H222">
            <v>6390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</row>
        <row r="223">
          <cell r="A223">
            <v>1600013</v>
          </cell>
          <cell r="B223" t="str">
            <v>1600013</v>
          </cell>
          <cell r="C223" t="str">
            <v>0</v>
          </cell>
          <cell r="D223" t="str">
            <v>16000</v>
          </cell>
          <cell r="E223" t="str">
            <v>TCSADMIN</v>
          </cell>
          <cell r="F223" t="str">
            <v/>
          </cell>
          <cell r="G223" t="str">
            <v>XEROX MACHINE</v>
          </cell>
          <cell r="H223">
            <v>189929</v>
          </cell>
          <cell r="K223">
            <v>0</v>
          </cell>
          <cell r="L223">
            <v>0</v>
          </cell>
          <cell r="M223">
            <v>-77426.5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-15649.1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</row>
        <row r="224">
          <cell r="A224">
            <v>1600013</v>
          </cell>
          <cell r="H224">
            <v>189929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A225">
            <v>1600013</v>
          </cell>
          <cell r="H225">
            <v>189929</v>
          </cell>
          <cell r="K225">
            <v>0</v>
          </cell>
          <cell r="L225">
            <v>0</v>
          </cell>
          <cell r="M225">
            <v>-93075.6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-13472.31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A226">
            <v>1600013</v>
          </cell>
          <cell r="H226">
            <v>189929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A227">
            <v>1600014</v>
          </cell>
          <cell r="B227" t="str">
            <v>1600014</v>
          </cell>
          <cell r="C227" t="str">
            <v>0</v>
          </cell>
          <cell r="D227" t="str">
            <v>16000</v>
          </cell>
          <cell r="E227" t="str">
            <v>TCSADMIN</v>
          </cell>
          <cell r="F227" t="str">
            <v/>
          </cell>
          <cell r="G227" t="str">
            <v>VENDING MACHINE</v>
          </cell>
          <cell r="H227">
            <v>21760</v>
          </cell>
          <cell r="K227">
            <v>0</v>
          </cell>
          <cell r="L227">
            <v>0</v>
          </cell>
          <cell r="M227">
            <v>-8357.65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-1864.27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</row>
        <row r="228">
          <cell r="A228">
            <v>1600014</v>
          </cell>
          <cell r="H228">
            <v>21760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</row>
        <row r="229">
          <cell r="A229">
            <v>1600014</v>
          </cell>
          <cell r="H229">
            <v>21760</v>
          </cell>
          <cell r="K229">
            <v>0</v>
          </cell>
          <cell r="L229">
            <v>0</v>
          </cell>
          <cell r="M229">
            <v>-10221.92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-1604.95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</row>
        <row r="230">
          <cell r="A230">
            <v>1600014</v>
          </cell>
          <cell r="H230">
            <v>21760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</row>
        <row r="231">
          <cell r="A231">
            <v>1600015</v>
          </cell>
          <cell r="B231" t="str">
            <v>1600015</v>
          </cell>
          <cell r="C231" t="str">
            <v>0</v>
          </cell>
          <cell r="D231" t="str">
            <v>16000</v>
          </cell>
          <cell r="E231" t="str">
            <v>TCSADMIN</v>
          </cell>
          <cell r="F231" t="str">
            <v/>
          </cell>
          <cell r="G231" t="str">
            <v>WATER  COOLER</v>
          </cell>
          <cell r="H231">
            <v>10500</v>
          </cell>
          <cell r="K231">
            <v>0</v>
          </cell>
          <cell r="L231">
            <v>0</v>
          </cell>
          <cell r="M231">
            <v>-4259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-868.12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</row>
        <row r="232">
          <cell r="A232">
            <v>1600015</v>
          </cell>
          <cell r="H232">
            <v>10500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</row>
        <row r="233">
          <cell r="A233">
            <v>1600015</v>
          </cell>
          <cell r="H233">
            <v>10500</v>
          </cell>
          <cell r="K233">
            <v>0</v>
          </cell>
          <cell r="L233">
            <v>0</v>
          </cell>
          <cell r="M233">
            <v>-5127.12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-747.37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</row>
        <row r="234">
          <cell r="A234">
            <v>1600015</v>
          </cell>
          <cell r="H234">
            <v>10500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</row>
        <row r="235">
          <cell r="A235">
            <v>1600016</v>
          </cell>
          <cell r="B235" t="str">
            <v>1600016</v>
          </cell>
          <cell r="C235" t="str">
            <v>0</v>
          </cell>
          <cell r="D235" t="str">
            <v>16000</v>
          </cell>
          <cell r="E235" t="str">
            <v>TCSADMIN</v>
          </cell>
          <cell r="F235" t="str">
            <v/>
          </cell>
          <cell r="G235" t="str">
            <v>RACK - A'BAD</v>
          </cell>
          <cell r="H235">
            <v>16273</v>
          </cell>
          <cell r="K235">
            <v>0</v>
          </cell>
          <cell r="L235">
            <v>0</v>
          </cell>
          <cell r="M235">
            <v>-5522.23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-1495.43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</row>
        <row r="236">
          <cell r="A236">
            <v>1600016</v>
          </cell>
          <cell r="H236">
            <v>16273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</row>
        <row r="237">
          <cell r="A237">
            <v>1600016</v>
          </cell>
          <cell r="H237">
            <v>16273</v>
          </cell>
          <cell r="K237">
            <v>0</v>
          </cell>
          <cell r="L237">
            <v>0</v>
          </cell>
          <cell r="M237">
            <v>-7017.66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-1287.42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</row>
        <row r="238">
          <cell r="A238">
            <v>1600016</v>
          </cell>
          <cell r="H238">
            <v>16273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</row>
        <row r="239">
          <cell r="A239">
            <v>1600017</v>
          </cell>
          <cell r="B239" t="str">
            <v>1600017</v>
          </cell>
          <cell r="C239" t="str">
            <v>0</v>
          </cell>
          <cell r="D239" t="str">
            <v>16000</v>
          </cell>
          <cell r="E239" t="str">
            <v>TCSADMIN</v>
          </cell>
          <cell r="F239" t="str">
            <v/>
          </cell>
          <cell r="G239" t="str">
            <v>RACK - A'BAD</v>
          </cell>
          <cell r="H239">
            <v>19490</v>
          </cell>
          <cell r="K239">
            <v>0</v>
          </cell>
          <cell r="L239">
            <v>0</v>
          </cell>
          <cell r="M239">
            <v>-6235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-1843.77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</row>
        <row r="240">
          <cell r="A240">
            <v>1600017</v>
          </cell>
          <cell r="H240">
            <v>19490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</row>
        <row r="241">
          <cell r="A241">
            <v>1600017</v>
          </cell>
          <cell r="H241">
            <v>19490</v>
          </cell>
          <cell r="K241">
            <v>0</v>
          </cell>
          <cell r="L241">
            <v>0</v>
          </cell>
          <cell r="M241">
            <v>-8078.77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-1587.3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</row>
        <row r="242">
          <cell r="A242">
            <v>1600017</v>
          </cell>
          <cell r="H242">
            <v>19490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</row>
        <row r="243">
          <cell r="A243">
            <v>1600018</v>
          </cell>
          <cell r="B243" t="str">
            <v>1600018</v>
          </cell>
          <cell r="C243" t="str">
            <v>0</v>
          </cell>
          <cell r="D243" t="str">
            <v>16000</v>
          </cell>
          <cell r="E243" t="str">
            <v>TCSADMIN</v>
          </cell>
          <cell r="F243" t="str">
            <v/>
          </cell>
          <cell r="G243" t="str">
            <v>RACK - A'BAD</v>
          </cell>
          <cell r="H243">
            <v>17280</v>
          </cell>
          <cell r="K243">
            <v>0</v>
          </cell>
          <cell r="L243">
            <v>0</v>
          </cell>
          <cell r="M243">
            <v>-3872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-1865.05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</row>
        <row r="244">
          <cell r="A244">
            <v>1600018</v>
          </cell>
          <cell r="H244">
            <v>17280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</row>
        <row r="245">
          <cell r="A245">
            <v>1600018</v>
          </cell>
          <cell r="H245">
            <v>17280</v>
          </cell>
          <cell r="K245">
            <v>0</v>
          </cell>
          <cell r="L245">
            <v>0</v>
          </cell>
          <cell r="M245">
            <v>-5737.05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-1605.62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</row>
        <row r="246">
          <cell r="A246">
            <v>1600018</v>
          </cell>
          <cell r="H246">
            <v>17280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A247">
            <v>1600019</v>
          </cell>
          <cell r="B247" t="str">
            <v>1600019</v>
          </cell>
          <cell r="C247" t="str">
            <v>0</v>
          </cell>
          <cell r="D247" t="str">
            <v>16000</v>
          </cell>
          <cell r="E247" t="str">
            <v>TCSADMIN</v>
          </cell>
          <cell r="F247" t="str">
            <v/>
          </cell>
          <cell r="G247" t="str">
            <v>EPBX</v>
          </cell>
          <cell r="H247">
            <v>10365</v>
          </cell>
          <cell r="K247">
            <v>0</v>
          </cell>
          <cell r="L247">
            <v>0</v>
          </cell>
          <cell r="M247">
            <v>-2759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-1057.99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A248">
            <v>1600019</v>
          </cell>
          <cell r="H248">
            <v>10365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A249">
            <v>1600019</v>
          </cell>
          <cell r="H249">
            <v>10365</v>
          </cell>
          <cell r="K249">
            <v>0</v>
          </cell>
          <cell r="L249">
            <v>0</v>
          </cell>
          <cell r="M249">
            <v>-3816.99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-910.83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A250">
            <v>1600019</v>
          </cell>
          <cell r="H250">
            <v>10365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</row>
        <row r="251">
          <cell r="A251">
            <v>1600020</v>
          </cell>
          <cell r="B251" t="str">
            <v>1600020</v>
          </cell>
          <cell r="C251" t="str">
            <v>0</v>
          </cell>
          <cell r="D251" t="str">
            <v>16000</v>
          </cell>
          <cell r="E251" t="str">
            <v>TCSADMIN</v>
          </cell>
          <cell r="F251" t="str">
            <v/>
          </cell>
          <cell r="G251" t="str">
            <v>WATER PURIFIER</v>
          </cell>
          <cell r="H251">
            <v>7590</v>
          </cell>
          <cell r="K251">
            <v>0</v>
          </cell>
          <cell r="L251">
            <v>0</v>
          </cell>
          <cell r="M251">
            <v>-2018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-775.07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</row>
        <row r="252">
          <cell r="A252">
            <v>1600020</v>
          </cell>
          <cell r="H252">
            <v>7590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</row>
        <row r="253">
          <cell r="A253">
            <v>1600020</v>
          </cell>
          <cell r="H253">
            <v>7590</v>
          </cell>
          <cell r="K253">
            <v>0</v>
          </cell>
          <cell r="L253">
            <v>0</v>
          </cell>
          <cell r="M253">
            <v>-2793.07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-667.25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</row>
        <row r="254">
          <cell r="A254">
            <v>1600020</v>
          </cell>
          <cell r="H254">
            <v>7590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</row>
        <row r="255">
          <cell r="A255">
            <v>1600021</v>
          </cell>
          <cell r="B255" t="str">
            <v>1600021</v>
          </cell>
          <cell r="C255" t="str">
            <v>0</v>
          </cell>
          <cell r="D255" t="str">
            <v>16000</v>
          </cell>
          <cell r="E255" t="str">
            <v>TCSADMIN</v>
          </cell>
          <cell r="F255" t="str">
            <v/>
          </cell>
          <cell r="G255" t="str">
            <v>REFRIGERATOR</v>
          </cell>
          <cell r="H255">
            <v>9890</v>
          </cell>
          <cell r="K255">
            <v>0</v>
          </cell>
          <cell r="L255">
            <v>0</v>
          </cell>
          <cell r="M255">
            <v>-2639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-1008.61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</row>
        <row r="256">
          <cell r="A256">
            <v>1600021</v>
          </cell>
          <cell r="H256">
            <v>9890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</row>
        <row r="257">
          <cell r="A257">
            <v>1600021</v>
          </cell>
          <cell r="H257">
            <v>9890</v>
          </cell>
          <cell r="K257">
            <v>0</v>
          </cell>
          <cell r="L257">
            <v>0</v>
          </cell>
          <cell r="M257">
            <v>-3647.61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-868.32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A258">
            <v>1600021</v>
          </cell>
          <cell r="H258">
            <v>9890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</row>
        <row r="259">
          <cell r="A259">
            <v>1600022</v>
          </cell>
          <cell r="B259" t="str">
            <v>1600022</v>
          </cell>
          <cell r="C259" t="str">
            <v>0</v>
          </cell>
          <cell r="D259" t="str">
            <v>16000</v>
          </cell>
          <cell r="E259" t="str">
            <v>TCSADMIN</v>
          </cell>
          <cell r="F259" t="str">
            <v/>
          </cell>
          <cell r="G259" t="str">
            <v>AIR CONDITION - RAJKOT</v>
          </cell>
          <cell r="H259">
            <v>46000</v>
          </cell>
          <cell r="K259">
            <v>0</v>
          </cell>
          <cell r="L259">
            <v>0</v>
          </cell>
          <cell r="M259">
            <v>-12206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-4700.75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</row>
        <row r="260">
          <cell r="A260">
            <v>1600022</v>
          </cell>
          <cell r="H260">
            <v>46000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A261">
            <v>1600022</v>
          </cell>
          <cell r="H261">
            <v>46000</v>
          </cell>
          <cell r="K261">
            <v>0</v>
          </cell>
          <cell r="L261">
            <v>0</v>
          </cell>
          <cell r="M261">
            <v>-16906.75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-4046.87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</row>
        <row r="262">
          <cell r="A262">
            <v>1600022</v>
          </cell>
          <cell r="H262">
            <v>46000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</row>
        <row r="263">
          <cell r="A263">
            <v>1600023</v>
          </cell>
          <cell r="B263" t="str">
            <v>1600023</v>
          </cell>
          <cell r="C263" t="str">
            <v>0</v>
          </cell>
          <cell r="D263" t="str">
            <v>16000</v>
          </cell>
          <cell r="E263" t="str">
            <v>TCSADMIN</v>
          </cell>
          <cell r="F263" t="str">
            <v/>
          </cell>
          <cell r="G263" t="str">
            <v>AIR CONDITIONER</v>
          </cell>
          <cell r="H263">
            <v>84671</v>
          </cell>
          <cell r="K263">
            <v>0</v>
          </cell>
          <cell r="L263">
            <v>0</v>
          </cell>
          <cell r="M263">
            <v>-31296.25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-7424.43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</row>
        <row r="264">
          <cell r="A264">
            <v>1600023</v>
          </cell>
          <cell r="H264">
            <v>84671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</row>
        <row r="265">
          <cell r="A265">
            <v>1600023</v>
          </cell>
          <cell r="H265">
            <v>84671</v>
          </cell>
          <cell r="K265">
            <v>0</v>
          </cell>
          <cell r="L265">
            <v>0</v>
          </cell>
          <cell r="M265">
            <v>-38720.68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-6391.69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</row>
        <row r="266">
          <cell r="A266">
            <v>1600023</v>
          </cell>
          <cell r="H266">
            <v>84671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</row>
        <row r="267">
          <cell r="A267">
            <v>1600024</v>
          </cell>
          <cell r="B267" t="str">
            <v>1600024</v>
          </cell>
          <cell r="C267" t="str">
            <v>0</v>
          </cell>
          <cell r="D267" t="str">
            <v>16000</v>
          </cell>
          <cell r="E267" t="str">
            <v>TCSADMIN</v>
          </cell>
          <cell r="F267" t="str">
            <v/>
          </cell>
          <cell r="G267" t="str">
            <v>AIR PROCESSORS</v>
          </cell>
          <cell r="H267">
            <v>6400</v>
          </cell>
          <cell r="K267">
            <v>0</v>
          </cell>
          <cell r="L267">
            <v>0</v>
          </cell>
          <cell r="M267">
            <v>-1245.0999999999999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-717.05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</row>
        <row r="268">
          <cell r="A268">
            <v>1600024</v>
          </cell>
          <cell r="H268">
            <v>6400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A269">
            <v>1600024</v>
          </cell>
          <cell r="H269">
            <v>6400</v>
          </cell>
          <cell r="K269">
            <v>0</v>
          </cell>
          <cell r="L269">
            <v>0</v>
          </cell>
          <cell r="M269">
            <v>-1962.15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-617.29999999999995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</row>
        <row r="270">
          <cell r="A270">
            <v>1600024</v>
          </cell>
          <cell r="H270">
            <v>6400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</row>
        <row r="271">
          <cell r="A271">
            <v>1600025</v>
          </cell>
          <cell r="B271" t="str">
            <v>1600025</v>
          </cell>
          <cell r="C271" t="str">
            <v>0</v>
          </cell>
          <cell r="D271" t="str">
            <v>16000</v>
          </cell>
          <cell r="E271" t="str">
            <v>TCSADMIN</v>
          </cell>
          <cell r="F271" t="str">
            <v/>
          </cell>
          <cell r="G271" t="str">
            <v>LOCKER</v>
          </cell>
          <cell r="H271">
            <v>18144</v>
          </cell>
          <cell r="K271">
            <v>0</v>
          </cell>
          <cell r="L271">
            <v>0</v>
          </cell>
          <cell r="M271">
            <v>-3964.4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-1972.38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</row>
        <row r="272">
          <cell r="A272">
            <v>1600025</v>
          </cell>
          <cell r="H272">
            <v>18144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</row>
        <row r="273">
          <cell r="A273">
            <v>1600025</v>
          </cell>
          <cell r="H273">
            <v>18144</v>
          </cell>
          <cell r="K273">
            <v>0</v>
          </cell>
          <cell r="L273">
            <v>0</v>
          </cell>
          <cell r="M273">
            <v>-5936.78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-1698.02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</row>
        <row r="274">
          <cell r="A274">
            <v>1600025</v>
          </cell>
          <cell r="H274">
            <v>18144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</row>
        <row r="275">
          <cell r="A275">
            <v>1600026</v>
          </cell>
          <cell r="B275" t="str">
            <v>1600026</v>
          </cell>
          <cell r="C275" t="str">
            <v>0</v>
          </cell>
          <cell r="D275" t="str">
            <v>16000</v>
          </cell>
          <cell r="E275" t="str">
            <v>TCSADMIN</v>
          </cell>
          <cell r="F275" t="str">
            <v/>
          </cell>
          <cell r="G275" t="str">
            <v>GRANITE NAME PLATE</v>
          </cell>
          <cell r="H275">
            <v>10481</v>
          </cell>
          <cell r="K275">
            <v>0</v>
          </cell>
          <cell r="L275">
            <v>0</v>
          </cell>
          <cell r="M275">
            <v>-2386.35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-1125.97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</row>
        <row r="276">
          <cell r="A276">
            <v>1600026</v>
          </cell>
          <cell r="H276">
            <v>10481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</row>
        <row r="277">
          <cell r="A277">
            <v>1600026</v>
          </cell>
          <cell r="H277">
            <v>10481</v>
          </cell>
          <cell r="K277">
            <v>0</v>
          </cell>
          <cell r="L277">
            <v>0</v>
          </cell>
          <cell r="M277">
            <v>-3512.32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-969.34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</row>
        <row r="278">
          <cell r="A278">
            <v>1600026</v>
          </cell>
          <cell r="H278">
            <v>10481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</row>
        <row r="279">
          <cell r="A279">
            <v>1600027</v>
          </cell>
          <cell r="B279" t="str">
            <v>1600027</v>
          </cell>
          <cell r="C279" t="str">
            <v>0</v>
          </cell>
          <cell r="D279" t="str">
            <v>16000</v>
          </cell>
          <cell r="E279" t="str">
            <v>TCSADMIN</v>
          </cell>
          <cell r="F279" t="str">
            <v/>
          </cell>
          <cell r="G279" t="str">
            <v>REFRIGERATOR</v>
          </cell>
          <cell r="H279">
            <v>5750</v>
          </cell>
          <cell r="K279">
            <v>0</v>
          </cell>
          <cell r="L279">
            <v>0</v>
          </cell>
          <cell r="M279">
            <v>-232.28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-767.51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</row>
        <row r="280">
          <cell r="A280">
            <v>1600027</v>
          </cell>
          <cell r="H280">
            <v>5750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</row>
        <row r="281">
          <cell r="A281">
            <v>1600027</v>
          </cell>
          <cell r="H281">
            <v>5750</v>
          </cell>
          <cell r="K281">
            <v>0</v>
          </cell>
          <cell r="L281">
            <v>0</v>
          </cell>
          <cell r="M281">
            <v>-999.79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-660.75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</row>
        <row r="282">
          <cell r="A282">
            <v>1600027</v>
          </cell>
          <cell r="H282">
            <v>5750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</row>
        <row r="283">
          <cell r="A283">
            <v>1600028</v>
          </cell>
          <cell r="B283" t="str">
            <v>1600028</v>
          </cell>
          <cell r="C283" t="str">
            <v>0</v>
          </cell>
          <cell r="D283" t="str">
            <v>16000</v>
          </cell>
          <cell r="E283" t="str">
            <v>TCSADMIN</v>
          </cell>
          <cell r="F283" t="str">
            <v/>
          </cell>
          <cell r="G283" t="str">
            <v>ELECTRIC BLOWER</v>
          </cell>
          <cell r="H283">
            <v>8700</v>
          </cell>
          <cell r="K283">
            <v>0</v>
          </cell>
          <cell r="L283">
            <v>0</v>
          </cell>
          <cell r="M283">
            <v>-8700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</row>
        <row r="284">
          <cell r="A284">
            <v>1600028</v>
          </cell>
          <cell r="H284">
            <v>8700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</row>
        <row r="285">
          <cell r="A285">
            <v>1600028</v>
          </cell>
          <cell r="H285">
            <v>8700</v>
          </cell>
          <cell r="K285">
            <v>0</v>
          </cell>
          <cell r="L285">
            <v>0</v>
          </cell>
          <cell r="M285">
            <v>-8700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</row>
        <row r="286">
          <cell r="A286">
            <v>1600028</v>
          </cell>
          <cell r="H286">
            <v>8700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</row>
        <row r="287">
          <cell r="A287">
            <v>1600029</v>
          </cell>
          <cell r="B287" t="str">
            <v>1600029</v>
          </cell>
          <cell r="C287" t="str">
            <v>0</v>
          </cell>
          <cell r="D287" t="str">
            <v>16000</v>
          </cell>
          <cell r="E287" t="str">
            <v>G3PREMAL</v>
          </cell>
          <cell r="F287" t="str">
            <v/>
          </cell>
          <cell r="G287" t="str">
            <v>SPLIT AIR CONDITIONING MACHINE</v>
          </cell>
          <cell r="H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</row>
        <row r="288">
          <cell r="A288">
            <v>1600030</v>
          </cell>
          <cell r="B288" t="str">
            <v>1600030</v>
          </cell>
          <cell r="C288" t="str">
            <v>0</v>
          </cell>
          <cell r="D288" t="str">
            <v>16000</v>
          </cell>
          <cell r="E288" t="str">
            <v>G3PREMAL</v>
          </cell>
          <cell r="F288" t="str">
            <v>G3PREMAL</v>
          </cell>
          <cell r="G288" t="str">
            <v>Water Purifier (Infocity)</v>
          </cell>
          <cell r="H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-2790.73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27950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</row>
        <row r="289">
          <cell r="A289">
            <v>1600030</v>
          </cell>
          <cell r="H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-5240.63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27950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</row>
        <row r="290">
          <cell r="A290">
            <v>1600030</v>
          </cell>
          <cell r="H290">
            <v>27950</v>
          </cell>
          <cell r="K290">
            <v>0</v>
          </cell>
          <cell r="L290">
            <v>0</v>
          </cell>
          <cell r="M290">
            <v>-2790.73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-3499.65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</row>
        <row r="291">
          <cell r="A291">
            <v>1600030</v>
          </cell>
          <cell r="H291">
            <v>27950</v>
          </cell>
          <cell r="K291">
            <v>0</v>
          </cell>
          <cell r="L291">
            <v>0</v>
          </cell>
          <cell r="M291">
            <v>-5240.63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-5677.34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</row>
        <row r="292">
          <cell r="A292">
            <v>1600031</v>
          </cell>
          <cell r="B292" t="str">
            <v>1600031</v>
          </cell>
          <cell r="C292" t="str">
            <v>0</v>
          </cell>
          <cell r="D292" t="str">
            <v>16000</v>
          </cell>
          <cell r="E292" t="str">
            <v>G3PREMAL</v>
          </cell>
          <cell r="F292" t="str">
            <v/>
          </cell>
          <cell r="G292" t="str">
            <v>Lightining Arrester</v>
          </cell>
          <cell r="H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-4567.43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47000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</row>
        <row r="293">
          <cell r="A293">
            <v>1600031</v>
          </cell>
          <cell r="H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47000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</row>
        <row r="294">
          <cell r="A294">
            <v>1600031</v>
          </cell>
          <cell r="H294">
            <v>47000</v>
          </cell>
          <cell r="K294">
            <v>0</v>
          </cell>
          <cell r="L294">
            <v>0</v>
          </cell>
          <cell r="M294">
            <v>-4567.43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-5902.37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</row>
        <row r="295">
          <cell r="A295">
            <v>1600031</v>
          </cell>
          <cell r="H295">
            <v>47000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</row>
        <row r="296">
          <cell r="A296">
            <v>1600032</v>
          </cell>
          <cell r="B296" t="str">
            <v>1600032</v>
          </cell>
          <cell r="C296" t="str">
            <v>0</v>
          </cell>
          <cell r="D296" t="str">
            <v>16000</v>
          </cell>
          <cell r="E296" t="str">
            <v>G3PREMAL</v>
          </cell>
          <cell r="F296" t="str">
            <v/>
          </cell>
          <cell r="G296" t="str">
            <v>Laser Jet Fax Machine</v>
          </cell>
          <cell r="H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-1655.02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15400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</row>
        <row r="297">
          <cell r="A297">
            <v>1600032</v>
          </cell>
          <cell r="H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15400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</row>
        <row r="298">
          <cell r="A298">
            <v>1600033</v>
          </cell>
          <cell r="B298" t="str">
            <v>1600033</v>
          </cell>
          <cell r="C298" t="str">
            <v>0</v>
          </cell>
          <cell r="D298" t="str">
            <v>16000</v>
          </cell>
          <cell r="E298" t="str">
            <v>G3PREMAL</v>
          </cell>
          <cell r="F298" t="str">
            <v/>
          </cell>
          <cell r="G298" t="str">
            <v>Laser Jet Fax Machine</v>
          </cell>
          <cell r="H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-576.59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6252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</row>
        <row r="299">
          <cell r="A299">
            <v>1600033</v>
          </cell>
          <cell r="H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6252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</row>
        <row r="300">
          <cell r="A300">
            <v>1600034</v>
          </cell>
          <cell r="B300" t="str">
            <v>1600034</v>
          </cell>
          <cell r="C300" t="str">
            <v>0</v>
          </cell>
          <cell r="D300" t="str">
            <v>16000</v>
          </cell>
          <cell r="E300" t="str">
            <v>G3PREMAL</v>
          </cell>
          <cell r="F300" t="str">
            <v>G3PREMAL</v>
          </cell>
          <cell r="G300" t="str">
            <v>XEROX MACHINE - CP420</v>
          </cell>
          <cell r="H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-1260.8699999999999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56076.800000000003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</row>
        <row r="301">
          <cell r="A301">
            <v>1600034</v>
          </cell>
          <cell r="H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56076.800000000003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A302">
            <v>1700000</v>
          </cell>
          <cell r="B302" t="str">
            <v>1700000</v>
          </cell>
          <cell r="C302" t="str">
            <v>0</v>
          </cell>
          <cell r="D302" t="str">
            <v>17000</v>
          </cell>
          <cell r="E302" t="str">
            <v>TCSADMIN</v>
          </cell>
          <cell r="F302" t="str">
            <v/>
          </cell>
          <cell r="G302" t="str">
            <v>RADIO LINK - BARODA</v>
          </cell>
          <cell r="H302">
            <v>107406</v>
          </cell>
          <cell r="K302">
            <v>0</v>
          </cell>
          <cell r="L302">
            <v>0</v>
          </cell>
          <cell r="M302">
            <v>-30502.14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-10697.33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</row>
        <row r="303">
          <cell r="A303">
            <v>1700000</v>
          </cell>
          <cell r="H303">
            <v>107406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</row>
        <row r="304">
          <cell r="A304">
            <v>1700000</v>
          </cell>
          <cell r="H304">
            <v>107406</v>
          </cell>
          <cell r="K304">
            <v>0</v>
          </cell>
          <cell r="L304">
            <v>0</v>
          </cell>
          <cell r="M304">
            <v>-41199.47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-9209.33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</row>
        <row r="305">
          <cell r="A305">
            <v>1700000</v>
          </cell>
          <cell r="H305">
            <v>107406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</row>
        <row r="306">
          <cell r="A306">
            <v>1700001</v>
          </cell>
          <cell r="B306" t="str">
            <v>1700001</v>
          </cell>
          <cell r="C306" t="str">
            <v>0</v>
          </cell>
          <cell r="D306" t="str">
            <v>17000</v>
          </cell>
          <cell r="E306" t="str">
            <v>TCSADMIN</v>
          </cell>
          <cell r="F306" t="str">
            <v/>
          </cell>
          <cell r="G306" t="str">
            <v>ANTANNAE</v>
          </cell>
          <cell r="H306">
            <v>39500</v>
          </cell>
          <cell r="K306">
            <v>0</v>
          </cell>
          <cell r="L306">
            <v>0</v>
          </cell>
          <cell r="M306">
            <v>-8850.93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-4263.29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</row>
        <row r="307">
          <cell r="A307">
            <v>1700001</v>
          </cell>
          <cell r="H307">
            <v>39500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</row>
        <row r="308">
          <cell r="A308">
            <v>1700001</v>
          </cell>
          <cell r="H308">
            <v>39500</v>
          </cell>
          <cell r="K308">
            <v>0</v>
          </cell>
          <cell r="L308">
            <v>0</v>
          </cell>
          <cell r="M308">
            <v>-13114.22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-3670.26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</row>
        <row r="309">
          <cell r="A309">
            <v>1700001</v>
          </cell>
          <cell r="H309">
            <v>39500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</row>
        <row r="310">
          <cell r="A310">
            <v>1700002</v>
          </cell>
          <cell r="B310" t="str">
            <v>1700002</v>
          </cell>
          <cell r="C310" t="str">
            <v>0</v>
          </cell>
          <cell r="D310" t="str">
            <v>17000</v>
          </cell>
          <cell r="E310" t="str">
            <v>TCSADMIN</v>
          </cell>
          <cell r="F310" t="str">
            <v/>
          </cell>
          <cell r="G310" t="str">
            <v>ROUTER</v>
          </cell>
          <cell r="H310">
            <v>20000</v>
          </cell>
          <cell r="K310">
            <v>0</v>
          </cell>
          <cell r="L310">
            <v>0</v>
          </cell>
          <cell r="M310">
            <v>-4481.4799999999996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-2158.63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</row>
        <row r="311">
          <cell r="A311">
            <v>1700002</v>
          </cell>
          <cell r="H311">
            <v>20000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</row>
        <row r="312">
          <cell r="A312">
            <v>1700002</v>
          </cell>
          <cell r="H312">
            <v>20000</v>
          </cell>
          <cell r="K312">
            <v>0</v>
          </cell>
          <cell r="L312">
            <v>0</v>
          </cell>
          <cell r="M312">
            <v>-6640.11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-1858.36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</row>
        <row r="313">
          <cell r="A313">
            <v>1700002</v>
          </cell>
          <cell r="H313">
            <v>20000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</row>
        <row r="314">
          <cell r="A314">
            <v>1700003</v>
          </cell>
          <cell r="B314" t="str">
            <v>1700003</v>
          </cell>
          <cell r="C314" t="str">
            <v>0</v>
          </cell>
          <cell r="D314" t="str">
            <v>17000</v>
          </cell>
          <cell r="E314" t="str">
            <v>TCSADMIN</v>
          </cell>
          <cell r="F314" t="str">
            <v/>
          </cell>
          <cell r="G314" t="str">
            <v>RF CABLE</v>
          </cell>
          <cell r="H314">
            <v>70854</v>
          </cell>
          <cell r="K314">
            <v>0</v>
          </cell>
          <cell r="L314">
            <v>0</v>
          </cell>
          <cell r="M314">
            <v>-15876.55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-7647.36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</row>
        <row r="315">
          <cell r="A315">
            <v>1700003</v>
          </cell>
          <cell r="H315">
            <v>70854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</row>
        <row r="316">
          <cell r="A316">
            <v>1700003</v>
          </cell>
          <cell r="H316">
            <v>70854</v>
          </cell>
          <cell r="K316">
            <v>0</v>
          </cell>
          <cell r="L316">
            <v>0</v>
          </cell>
          <cell r="M316">
            <v>-23523.91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-6583.62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</row>
        <row r="317">
          <cell r="A317">
            <v>1700003</v>
          </cell>
          <cell r="H317">
            <v>70854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</row>
        <row r="318">
          <cell r="A318">
            <v>1700004</v>
          </cell>
          <cell r="B318" t="str">
            <v>1700004</v>
          </cell>
          <cell r="C318" t="str">
            <v>0</v>
          </cell>
          <cell r="D318" t="str">
            <v>17000</v>
          </cell>
          <cell r="E318" t="str">
            <v>TCSADMIN</v>
          </cell>
          <cell r="F318" t="str">
            <v/>
          </cell>
          <cell r="G318" t="str">
            <v>ANTANNAE</v>
          </cell>
          <cell r="H318">
            <v>9360</v>
          </cell>
          <cell r="K318">
            <v>0</v>
          </cell>
          <cell r="L318">
            <v>0</v>
          </cell>
          <cell r="M318">
            <v>-1198.53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-1135.26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</row>
        <row r="319">
          <cell r="A319">
            <v>1700004</v>
          </cell>
          <cell r="H319">
            <v>9360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A320">
            <v>1700004</v>
          </cell>
          <cell r="H320">
            <v>9360</v>
          </cell>
          <cell r="K320">
            <v>0</v>
          </cell>
          <cell r="L320">
            <v>0</v>
          </cell>
          <cell r="M320">
            <v>-2333.79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-977.35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A321">
            <v>1700004</v>
          </cell>
          <cell r="H321">
            <v>9360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</row>
        <row r="322">
          <cell r="A322">
            <v>1700005</v>
          </cell>
          <cell r="B322" t="str">
            <v>1700005</v>
          </cell>
          <cell r="C322" t="str">
            <v>0</v>
          </cell>
          <cell r="D322" t="str">
            <v>17000</v>
          </cell>
          <cell r="E322" t="str">
            <v>TCSADMIN</v>
          </cell>
          <cell r="F322" t="str">
            <v/>
          </cell>
          <cell r="G322" t="str">
            <v>RADIO LINK -</v>
          </cell>
          <cell r="H322">
            <v>29600</v>
          </cell>
          <cell r="K322">
            <v>0</v>
          </cell>
          <cell r="L322">
            <v>0</v>
          </cell>
          <cell r="M322">
            <v>-665.55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-6031.25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45000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</row>
        <row r="323">
          <cell r="A323">
            <v>1700005</v>
          </cell>
          <cell r="H323">
            <v>29600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45000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A324">
            <v>1700005</v>
          </cell>
          <cell r="H324">
            <v>74600</v>
          </cell>
          <cell r="K324">
            <v>0</v>
          </cell>
          <cell r="L324">
            <v>0</v>
          </cell>
          <cell r="M324">
            <v>-6696.8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-9445.34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</row>
        <row r="325">
          <cell r="A325">
            <v>1700005</v>
          </cell>
          <cell r="H325">
            <v>74600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</row>
        <row r="326">
          <cell r="A326">
            <v>1700006</v>
          </cell>
          <cell r="B326" t="str">
            <v>1700006</v>
          </cell>
          <cell r="C326" t="str">
            <v>0</v>
          </cell>
          <cell r="D326" t="str">
            <v>17000</v>
          </cell>
          <cell r="E326" t="str">
            <v>TCSADMIN</v>
          </cell>
          <cell r="F326" t="str">
            <v/>
          </cell>
          <cell r="G326" t="str">
            <v>OPTICAL FIBRE CABLE</v>
          </cell>
          <cell r="H326">
            <v>137961</v>
          </cell>
          <cell r="K326">
            <v>0</v>
          </cell>
          <cell r="L326">
            <v>0</v>
          </cell>
          <cell r="M326">
            <v>-49505.66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-12304.14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</row>
        <row r="327">
          <cell r="A327">
            <v>1700006</v>
          </cell>
          <cell r="H327">
            <v>137961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</row>
        <row r="328">
          <cell r="A328">
            <v>1700006</v>
          </cell>
          <cell r="H328">
            <v>137961</v>
          </cell>
          <cell r="K328">
            <v>0</v>
          </cell>
          <cell r="L328">
            <v>0</v>
          </cell>
          <cell r="M328">
            <v>-61809.8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-10592.63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</row>
        <row r="329">
          <cell r="A329">
            <v>1700006</v>
          </cell>
          <cell r="H329">
            <v>137961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A330">
            <v>1700007</v>
          </cell>
          <cell r="B330" t="str">
            <v>1700007</v>
          </cell>
          <cell r="C330" t="str">
            <v>0</v>
          </cell>
          <cell r="D330" t="str">
            <v>17000</v>
          </cell>
          <cell r="E330" t="str">
            <v>TCSADMIN</v>
          </cell>
          <cell r="F330" t="str">
            <v/>
          </cell>
          <cell r="G330" t="str">
            <v>YJ963.*-</v>
          </cell>
          <cell r="H330">
            <v>10000</v>
          </cell>
          <cell r="K330">
            <v>0</v>
          </cell>
          <cell r="L330">
            <v>0</v>
          </cell>
          <cell r="M330">
            <v>-1919.22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-1124.04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1">
          <cell r="A331">
            <v>1700007</v>
          </cell>
          <cell r="H331">
            <v>10000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</row>
        <row r="332">
          <cell r="A332">
            <v>1700007</v>
          </cell>
          <cell r="H332">
            <v>10000</v>
          </cell>
          <cell r="K332">
            <v>0</v>
          </cell>
          <cell r="L332">
            <v>0</v>
          </cell>
          <cell r="M332">
            <v>-3043.26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-967.68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</row>
        <row r="333">
          <cell r="A333">
            <v>1700007</v>
          </cell>
          <cell r="H333">
            <v>10000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</row>
        <row r="334">
          <cell r="A334">
            <v>1700008</v>
          </cell>
          <cell r="B334" t="str">
            <v>1700008</v>
          </cell>
          <cell r="C334" t="str">
            <v>0</v>
          </cell>
          <cell r="D334" t="str">
            <v>17000</v>
          </cell>
          <cell r="E334" t="str">
            <v>TCSADMIN</v>
          </cell>
          <cell r="F334" t="str">
            <v/>
          </cell>
          <cell r="G334" t="str">
            <v>OPTICAL FIBRE CABLE</v>
          </cell>
          <cell r="H334">
            <v>10000</v>
          </cell>
          <cell r="K334">
            <v>0</v>
          </cell>
          <cell r="L334">
            <v>0</v>
          </cell>
          <cell r="M334">
            <v>-5695.5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-598.76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</row>
        <row r="335">
          <cell r="A335">
            <v>1700008</v>
          </cell>
          <cell r="H335">
            <v>10000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</row>
        <row r="336">
          <cell r="A336">
            <v>1700008</v>
          </cell>
          <cell r="H336">
            <v>10000</v>
          </cell>
          <cell r="K336">
            <v>0</v>
          </cell>
          <cell r="L336">
            <v>0</v>
          </cell>
          <cell r="M336">
            <v>-6294.26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-515.47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A337">
            <v>1700008</v>
          </cell>
          <cell r="H337">
            <v>10000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A338">
            <v>1700009</v>
          </cell>
          <cell r="B338" t="str">
            <v>1700009</v>
          </cell>
          <cell r="C338" t="str">
            <v>0</v>
          </cell>
          <cell r="D338" t="str">
            <v>17000</v>
          </cell>
          <cell r="E338" t="str">
            <v>TCSADMIN</v>
          </cell>
          <cell r="F338" t="str">
            <v/>
          </cell>
          <cell r="G338" t="str">
            <v>OPTICAL FIBRE CABLE</v>
          </cell>
          <cell r="H338">
            <v>20000</v>
          </cell>
          <cell r="K338">
            <v>0</v>
          </cell>
          <cell r="L338">
            <v>0</v>
          </cell>
          <cell r="M338">
            <v>-2854.18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-2384.98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</row>
        <row r="339">
          <cell r="A339">
            <v>1700009</v>
          </cell>
          <cell r="H339">
            <v>20000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</row>
        <row r="340">
          <cell r="A340">
            <v>1700009</v>
          </cell>
          <cell r="H340">
            <v>20000</v>
          </cell>
          <cell r="K340">
            <v>0</v>
          </cell>
          <cell r="L340">
            <v>0</v>
          </cell>
          <cell r="M340">
            <v>-5239.16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-2053.23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</row>
        <row r="341">
          <cell r="A341">
            <v>1700009</v>
          </cell>
          <cell r="H341">
            <v>20000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</row>
        <row r="342">
          <cell r="A342">
            <v>1700010</v>
          </cell>
          <cell r="B342" t="str">
            <v>1700010</v>
          </cell>
          <cell r="C342" t="str">
            <v>0</v>
          </cell>
          <cell r="D342" t="str">
            <v>17000</v>
          </cell>
          <cell r="E342" t="str">
            <v>TCSADMIN</v>
          </cell>
          <cell r="F342" t="str">
            <v/>
          </cell>
          <cell r="G342" t="str">
            <v>FIBER OPTIC TRANCEIVER</v>
          </cell>
          <cell r="H342">
            <v>8250</v>
          </cell>
          <cell r="K342">
            <v>0</v>
          </cell>
          <cell r="L342">
            <v>0</v>
          </cell>
          <cell r="M342">
            <v>-1588.77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-926.58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</row>
        <row r="343">
          <cell r="A343">
            <v>1700010</v>
          </cell>
          <cell r="H343">
            <v>8250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</row>
        <row r="344">
          <cell r="A344">
            <v>1700010</v>
          </cell>
          <cell r="H344">
            <v>8250</v>
          </cell>
          <cell r="K344">
            <v>0</v>
          </cell>
          <cell r="L344">
            <v>0</v>
          </cell>
          <cell r="M344">
            <v>-2515.35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-797.69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1700010</v>
          </cell>
          <cell r="H345">
            <v>8250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1700011</v>
          </cell>
          <cell r="B346" t="str">
            <v>1700011</v>
          </cell>
          <cell r="C346" t="str">
            <v>0</v>
          </cell>
          <cell r="D346" t="str">
            <v>17000</v>
          </cell>
          <cell r="E346" t="str">
            <v>TCSADMIN</v>
          </cell>
          <cell r="F346" t="str">
            <v/>
          </cell>
          <cell r="G346" t="str">
            <v>OPTICAL FIBRE CABLE</v>
          </cell>
          <cell r="H346">
            <v>189380</v>
          </cell>
          <cell r="K346">
            <v>0</v>
          </cell>
          <cell r="L346">
            <v>0</v>
          </cell>
          <cell r="M346">
            <v>-5196.38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-25619.94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1700011</v>
          </cell>
          <cell r="H347">
            <v>189380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1700011</v>
          </cell>
          <cell r="H348">
            <v>189380</v>
          </cell>
          <cell r="K348">
            <v>0</v>
          </cell>
          <cell r="L348">
            <v>0</v>
          </cell>
          <cell r="M348">
            <v>-30816.32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-22056.21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</row>
        <row r="349">
          <cell r="A349">
            <v>1700011</v>
          </cell>
          <cell r="H349">
            <v>189380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1700012</v>
          </cell>
          <cell r="B350" t="str">
            <v>1700012</v>
          </cell>
          <cell r="C350" t="str">
            <v>0</v>
          </cell>
          <cell r="D350" t="str">
            <v>17000</v>
          </cell>
          <cell r="E350" t="str">
            <v>TCSADMIN</v>
          </cell>
          <cell r="F350" t="str">
            <v/>
          </cell>
          <cell r="G350" t="str">
            <v>OPTICAL FIBRE CABLE</v>
          </cell>
          <cell r="H350">
            <v>27900</v>
          </cell>
          <cell r="K350">
            <v>0</v>
          </cell>
          <cell r="L350">
            <v>0</v>
          </cell>
          <cell r="M350">
            <v>-2041.45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-3596.92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1700012</v>
          </cell>
          <cell r="H351">
            <v>27900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1700012</v>
          </cell>
          <cell r="H352">
            <v>27900</v>
          </cell>
          <cell r="K352">
            <v>0</v>
          </cell>
          <cell r="L352">
            <v>0</v>
          </cell>
          <cell r="M352">
            <v>-5638.37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-3096.59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1700012</v>
          </cell>
          <cell r="H353">
            <v>27900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1700013</v>
          </cell>
          <cell r="B354" t="str">
            <v>1700013</v>
          </cell>
          <cell r="C354" t="str">
            <v>0</v>
          </cell>
          <cell r="D354" t="str">
            <v>17000</v>
          </cell>
          <cell r="E354" t="str">
            <v>TCSADMIN</v>
          </cell>
          <cell r="F354" t="str">
            <v/>
          </cell>
          <cell r="G354" t="str">
            <v>FIBER OPTIC TRANCEIVER</v>
          </cell>
          <cell r="H354">
            <v>21000</v>
          </cell>
          <cell r="K354">
            <v>0</v>
          </cell>
          <cell r="L354">
            <v>0</v>
          </cell>
          <cell r="M354">
            <v>-400.15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-2865.44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1700013</v>
          </cell>
          <cell r="H355">
            <v>21000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1700013</v>
          </cell>
          <cell r="H356">
            <v>21000</v>
          </cell>
          <cell r="K356">
            <v>0</v>
          </cell>
          <cell r="L356">
            <v>0</v>
          </cell>
          <cell r="M356">
            <v>-3265.59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-2466.86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1700013</v>
          </cell>
          <cell r="H357">
            <v>21000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1700014</v>
          </cell>
          <cell r="B358" t="str">
            <v>1700014</v>
          </cell>
          <cell r="C358" t="str">
            <v>0</v>
          </cell>
          <cell r="D358" t="str">
            <v>17000</v>
          </cell>
          <cell r="E358" t="str">
            <v>TCSADMIN</v>
          </cell>
          <cell r="F358" t="str">
            <v/>
          </cell>
          <cell r="G358" t="str">
            <v>JELLY FILLED CABLE</v>
          </cell>
          <cell r="H358">
            <v>48048</v>
          </cell>
          <cell r="K358">
            <v>0</v>
          </cell>
          <cell r="L358">
            <v>0</v>
          </cell>
          <cell r="M358">
            <v>-3259.34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-6230.1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1700014</v>
          </cell>
          <cell r="H359">
            <v>48048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1700014</v>
          </cell>
          <cell r="H360">
            <v>48048</v>
          </cell>
          <cell r="K360">
            <v>0</v>
          </cell>
          <cell r="L360">
            <v>0</v>
          </cell>
          <cell r="M360">
            <v>-9489.44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-5363.5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1700014</v>
          </cell>
          <cell r="H361">
            <v>48048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1700015</v>
          </cell>
          <cell r="B362" t="str">
            <v>1700015</v>
          </cell>
          <cell r="C362" t="str">
            <v>0</v>
          </cell>
          <cell r="D362" t="str">
            <v>17000</v>
          </cell>
          <cell r="E362" t="str">
            <v>TCSADMIN</v>
          </cell>
          <cell r="F362" t="str">
            <v/>
          </cell>
          <cell r="G362" t="str">
            <v>ROUTER</v>
          </cell>
          <cell r="H362">
            <v>99350</v>
          </cell>
          <cell r="K362">
            <v>0</v>
          </cell>
          <cell r="L362">
            <v>0</v>
          </cell>
          <cell r="M362">
            <v>-31385.25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-9453.9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1700015</v>
          </cell>
          <cell r="H363">
            <v>99350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1700015</v>
          </cell>
          <cell r="H364">
            <v>99350</v>
          </cell>
          <cell r="K364">
            <v>0</v>
          </cell>
          <cell r="L364">
            <v>0</v>
          </cell>
          <cell r="M364">
            <v>-40839.15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-8138.86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1700015</v>
          </cell>
          <cell r="H365">
            <v>99350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1700016</v>
          </cell>
          <cell r="B366" t="str">
            <v>1700016</v>
          </cell>
          <cell r="C366" t="str">
            <v>0</v>
          </cell>
          <cell r="D366" t="str">
            <v>17000</v>
          </cell>
          <cell r="E366" t="str">
            <v>TCSADMIN</v>
          </cell>
          <cell r="F366" t="str">
            <v/>
          </cell>
          <cell r="G366" t="str">
            <v>1 WATT AMPLIFIER</v>
          </cell>
          <cell r="H366">
            <v>33000</v>
          </cell>
          <cell r="K366">
            <v>0</v>
          </cell>
          <cell r="L366">
            <v>0</v>
          </cell>
          <cell r="M366">
            <v>-5748.77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-3790.65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1700016</v>
          </cell>
          <cell r="H367">
            <v>33000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1700016</v>
          </cell>
          <cell r="H368">
            <v>33000</v>
          </cell>
          <cell r="K368">
            <v>0</v>
          </cell>
          <cell r="L368">
            <v>0</v>
          </cell>
          <cell r="M368">
            <v>-9539.42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-3263.37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1700016</v>
          </cell>
          <cell r="H369">
            <v>33000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1700017</v>
          </cell>
          <cell r="B370" t="str">
            <v>1700017</v>
          </cell>
          <cell r="C370" t="str">
            <v>0</v>
          </cell>
          <cell r="D370" t="str">
            <v>17000</v>
          </cell>
          <cell r="E370" t="str">
            <v>TCSADMIN</v>
          </cell>
          <cell r="F370" t="str">
            <v/>
          </cell>
          <cell r="G370" t="str">
            <v>100 MBPS FOT DAX MAKE</v>
          </cell>
          <cell r="H370">
            <v>18920</v>
          </cell>
          <cell r="K370">
            <v>0</v>
          </cell>
          <cell r="L370">
            <v>0</v>
          </cell>
          <cell r="M370">
            <v>-4382.25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-2022.2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1700017</v>
          </cell>
          <cell r="H371">
            <v>18920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1700017</v>
          </cell>
          <cell r="H372">
            <v>18920</v>
          </cell>
          <cell r="K372">
            <v>0</v>
          </cell>
          <cell r="L372">
            <v>0</v>
          </cell>
          <cell r="M372">
            <v>-6404.45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-1740.91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1700017</v>
          </cell>
          <cell r="H373">
            <v>18920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1700018</v>
          </cell>
          <cell r="B374" t="str">
            <v>1700018</v>
          </cell>
          <cell r="C374" t="str">
            <v>0</v>
          </cell>
          <cell r="D374" t="str">
            <v>17000</v>
          </cell>
          <cell r="E374" t="str">
            <v>TCSADMIN</v>
          </cell>
          <cell r="F374" t="str">
            <v/>
          </cell>
          <cell r="G374" t="str">
            <v>POWER AMPLIFIRE</v>
          </cell>
          <cell r="H374">
            <v>28000</v>
          </cell>
          <cell r="K374">
            <v>0</v>
          </cell>
          <cell r="L374">
            <v>0</v>
          </cell>
          <cell r="M374">
            <v>-2795.72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-3505.92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1700018</v>
          </cell>
          <cell r="H375">
            <v>28000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</row>
        <row r="376">
          <cell r="A376">
            <v>1700018</v>
          </cell>
          <cell r="H376">
            <v>28000</v>
          </cell>
          <cell r="K376">
            <v>0</v>
          </cell>
          <cell r="L376">
            <v>0</v>
          </cell>
          <cell r="M376">
            <v>-6301.64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-3018.24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1700018</v>
          </cell>
          <cell r="H377">
            <v>28000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1700019</v>
          </cell>
          <cell r="B378" t="str">
            <v>1700019</v>
          </cell>
          <cell r="C378" t="str">
            <v>0</v>
          </cell>
          <cell r="D378" t="str">
            <v>17000</v>
          </cell>
          <cell r="E378" t="str">
            <v>TCSADMIN</v>
          </cell>
          <cell r="F378" t="str">
            <v/>
          </cell>
          <cell r="G378" t="str">
            <v>CONVERTER</v>
          </cell>
          <cell r="H378">
            <v>43000</v>
          </cell>
          <cell r="K378">
            <v>0</v>
          </cell>
          <cell r="L378">
            <v>0</v>
          </cell>
          <cell r="M378">
            <v>-1737.04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-5739.68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1700019</v>
          </cell>
          <cell r="H379">
            <v>43000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1700019</v>
          </cell>
          <cell r="H380">
            <v>43000</v>
          </cell>
          <cell r="K380">
            <v>0</v>
          </cell>
          <cell r="L380">
            <v>0</v>
          </cell>
          <cell r="M380">
            <v>-7476.72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-4941.29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1700019</v>
          </cell>
          <cell r="H381">
            <v>43000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1700020</v>
          </cell>
          <cell r="B382" t="str">
            <v>1700020</v>
          </cell>
          <cell r="C382" t="str">
            <v>0</v>
          </cell>
          <cell r="D382" t="str">
            <v>17000</v>
          </cell>
          <cell r="E382" t="str">
            <v>TCSADMIN</v>
          </cell>
          <cell r="F382" t="str">
            <v/>
          </cell>
          <cell r="G382" t="str">
            <v>SERVO VOLTAGE STEBILIZER</v>
          </cell>
          <cell r="H382">
            <v>12060</v>
          </cell>
          <cell r="K382">
            <v>0</v>
          </cell>
          <cell r="L382">
            <v>0</v>
          </cell>
          <cell r="M382">
            <v>-110.3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-1662.2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1700020</v>
          </cell>
          <cell r="H383">
            <v>12060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1700020</v>
          </cell>
          <cell r="H384">
            <v>12060</v>
          </cell>
          <cell r="K384">
            <v>0</v>
          </cell>
          <cell r="L384">
            <v>0</v>
          </cell>
          <cell r="M384">
            <v>-1772.5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-1430.99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1700020</v>
          </cell>
          <cell r="H385">
            <v>12060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1700021</v>
          </cell>
          <cell r="B386" t="str">
            <v>1700021</v>
          </cell>
          <cell r="C386" t="str">
            <v>0</v>
          </cell>
          <cell r="D386" t="str">
            <v>17000</v>
          </cell>
          <cell r="E386" t="str">
            <v>G3PREMAL</v>
          </cell>
          <cell r="F386" t="str">
            <v/>
          </cell>
          <cell r="G386" t="str">
            <v>FIBER OPTIC TRANS RECEIVER</v>
          </cell>
          <cell r="H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-400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8000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A387">
            <v>1700021</v>
          </cell>
          <cell r="H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8000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1700021</v>
          </cell>
          <cell r="H388">
            <v>8000</v>
          </cell>
          <cell r="K388">
            <v>0</v>
          </cell>
          <cell r="L388">
            <v>0</v>
          </cell>
          <cell r="M388">
            <v>-400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-456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1700021</v>
          </cell>
          <cell r="H389">
            <v>8000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1700022</v>
          </cell>
          <cell r="B390" t="str">
            <v>1700022</v>
          </cell>
          <cell r="C390" t="str">
            <v>0</v>
          </cell>
          <cell r="D390" t="str">
            <v>17000</v>
          </cell>
          <cell r="E390" t="str">
            <v>G3PREMAL</v>
          </cell>
          <cell r="F390" t="str">
            <v/>
          </cell>
          <cell r="G390" t="str">
            <v>FIBER OPTIC TRANS RECEIVER-2</v>
          </cell>
          <cell r="H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-400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8000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1700022</v>
          </cell>
          <cell r="H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8000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1700022</v>
          </cell>
          <cell r="H392">
            <v>8000</v>
          </cell>
          <cell r="K392">
            <v>0</v>
          </cell>
          <cell r="L392">
            <v>0</v>
          </cell>
          <cell r="M392">
            <v>-400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-456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1700022</v>
          </cell>
          <cell r="H393">
            <v>8000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1700025</v>
          </cell>
          <cell r="B394" t="str">
            <v>1700025</v>
          </cell>
          <cell r="C394" t="str">
            <v>0</v>
          </cell>
          <cell r="D394" t="str">
            <v>17000</v>
          </cell>
          <cell r="E394" t="str">
            <v>G3PREMAL</v>
          </cell>
          <cell r="F394" t="str">
            <v/>
          </cell>
          <cell r="G394" t="str">
            <v>WALL MOUNT RACK</v>
          </cell>
          <cell r="H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</row>
        <row r="395">
          <cell r="A395">
            <v>1700026</v>
          </cell>
          <cell r="B395" t="str">
            <v>1700026</v>
          </cell>
          <cell r="C395" t="str">
            <v>0</v>
          </cell>
          <cell r="D395" t="str">
            <v>17000</v>
          </cell>
          <cell r="E395" t="str">
            <v>G3PREMAL</v>
          </cell>
          <cell r="F395" t="str">
            <v/>
          </cell>
          <cell r="G395" t="str">
            <v>APC 5 KVA Online UPS</v>
          </cell>
          <cell r="H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-8347.91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84250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</row>
        <row r="396">
          <cell r="A396">
            <v>1700026</v>
          </cell>
          <cell r="H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84250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1700026</v>
          </cell>
          <cell r="H397">
            <v>84250</v>
          </cell>
          <cell r="K397">
            <v>0</v>
          </cell>
          <cell r="L397">
            <v>0</v>
          </cell>
          <cell r="M397">
            <v>-8347.91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-10557.98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1700026</v>
          </cell>
          <cell r="H398">
            <v>84250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1700027</v>
          </cell>
          <cell r="B399" t="str">
            <v>1700027</v>
          </cell>
          <cell r="C399" t="str">
            <v>0</v>
          </cell>
          <cell r="D399" t="str">
            <v>17000</v>
          </cell>
          <cell r="E399" t="str">
            <v>G3PREMAL</v>
          </cell>
          <cell r="F399" t="str">
            <v>G3PREMAL</v>
          </cell>
          <cell r="G399" t="str">
            <v>Radio Mast (60 ft tower Baroda)</v>
          </cell>
          <cell r="H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-2359.75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48000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</row>
        <row r="400">
          <cell r="A400">
            <v>1700027</v>
          </cell>
          <cell r="H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48000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A401">
            <v>1700027</v>
          </cell>
          <cell r="H401">
            <v>48000</v>
          </cell>
          <cell r="K401">
            <v>0</v>
          </cell>
          <cell r="L401">
            <v>0</v>
          </cell>
          <cell r="M401">
            <v>-2359.75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-6348.56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A402">
            <v>1700027</v>
          </cell>
          <cell r="H402">
            <v>48000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A403">
            <v>1700028</v>
          </cell>
          <cell r="B403" t="str">
            <v>1700028</v>
          </cell>
          <cell r="C403" t="str">
            <v>0</v>
          </cell>
          <cell r="D403" t="str">
            <v>17000</v>
          </cell>
          <cell r="E403" t="str">
            <v>G3PREMAL</v>
          </cell>
          <cell r="F403" t="str">
            <v/>
          </cell>
          <cell r="G403" t="str">
            <v>Radio Mast (30 ft Ankleshwar)</v>
          </cell>
          <cell r="H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-617.38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18000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A404">
            <v>1700028</v>
          </cell>
          <cell r="H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18000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A405">
            <v>1700028</v>
          </cell>
          <cell r="H405">
            <v>18000</v>
          </cell>
          <cell r="K405">
            <v>0</v>
          </cell>
          <cell r="L405">
            <v>0</v>
          </cell>
          <cell r="M405">
            <v>-617.38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-2417.92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A406">
            <v>1700028</v>
          </cell>
          <cell r="H406">
            <v>18000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A407">
            <v>1700029</v>
          </cell>
          <cell r="B407" t="str">
            <v>1700029</v>
          </cell>
          <cell r="C407" t="str">
            <v>0</v>
          </cell>
          <cell r="D407" t="str">
            <v>17000</v>
          </cell>
          <cell r="E407" t="str">
            <v>G3PREMAL</v>
          </cell>
          <cell r="F407" t="str">
            <v/>
          </cell>
          <cell r="G407" t="str">
            <v>APC on-line UPS - Surt 3000 UXI</v>
          </cell>
          <cell r="H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-2816.64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58196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A408">
            <v>1700029</v>
          </cell>
          <cell r="H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58196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</row>
        <row r="409">
          <cell r="A409">
            <v>1700029</v>
          </cell>
          <cell r="H409">
            <v>58196</v>
          </cell>
          <cell r="K409">
            <v>0</v>
          </cell>
          <cell r="L409">
            <v>0</v>
          </cell>
          <cell r="M409">
            <v>-2816.64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-7703.27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</row>
        <row r="410">
          <cell r="A410">
            <v>1700029</v>
          </cell>
          <cell r="H410">
            <v>58196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</row>
        <row r="411">
          <cell r="A411">
            <v>1700030</v>
          </cell>
          <cell r="B411" t="str">
            <v>1700030</v>
          </cell>
          <cell r="C411" t="str">
            <v>0</v>
          </cell>
          <cell r="D411" t="str">
            <v>17000</v>
          </cell>
          <cell r="E411" t="str">
            <v>G3ACCOUNTS</v>
          </cell>
          <cell r="F411" t="str">
            <v/>
          </cell>
          <cell r="G411" t="str">
            <v>Global &amp; Yuassa Battery 12V-26AH</v>
          </cell>
          <cell r="H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-2665.73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55078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</row>
        <row r="412">
          <cell r="A412">
            <v>1700030</v>
          </cell>
          <cell r="H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55078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A413">
            <v>1700030</v>
          </cell>
          <cell r="H413">
            <v>55078</v>
          </cell>
          <cell r="K413">
            <v>0</v>
          </cell>
          <cell r="L413">
            <v>0</v>
          </cell>
          <cell r="M413">
            <v>-2665.73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-7290.55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A414">
            <v>1700030</v>
          </cell>
          <cell r="H414">
            <v>55078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A415">
            <v>1700031</v>
          </cell>
          <cell r="B415" t="str">
            <v>1700031</v>
          </cell>
          <cell r="C415" t="str">
            <v>0</v>
          </cell>
          <cell r="D415" t="str">
            <v>17000</v>
          </cell>
          <cell r="E415" t="str">
            <v>G3PREMAL</v>
          </cell>
          <cell r="F415" t="str">
            <v>G3PREMAL</v>
          </cell>
          <cell r="G415" t="str">
            <v>8 PORT SWITCH</v>
          </cell>
          <cell r="H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-465.2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15650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6">
          <cell r="A416">
            <v>1700031</v>
          </cell>
          <cell r="H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15650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</row>
        <row r="417">
          <cell r="A417">
            <v>1700031</v>
          </cell>
          <cell r="H417">
            <v>15650</v>
          </cell>
          <cell r="K417">
            <v>0</v>
          </cell>
          <cell r="L417">
            <v>0</v>
          </cell>
          <cell r="M417">
            <v>-465.2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-2112.21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</row>
        <row r="418">
          <cell r="A418">
            <v>1700031</v>
          </cell>
          <cell r="H418">
            <v>15650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</row>
        <row r="419">
          <cell r="A419">
            <v>1700032</v>
          </cell>
          <cell r="B419" t="str">
            <v>1700032</v>
          </cell>
          <cell r="C419" t="str">
            <v>0</v>
          </cell>
          <cell r="D419" t="str">
            <v>17000</v>
          </cell>
          <cell r="E419" t="str">
            <v>G3PREMAL</v>
          </cell>
          <cell r="F419" t="str">
            <v>G3PREMAL</v>
          </cell>
          <cell r="G419" t="str">
            <v>8 PORT SWITCH</v>
          </cell>
          <cell r="H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-465.2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15650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A420">
            <v>1700032</v>
          </cell>
          <cell r="H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15650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A421">
            <v>1700032</v>
          </cell>
          <cell r="H421">
            <v>15650</v>
          </cell>
          <cell r="K421">
            <v>0</v>
          </cell>
          <cell r="L421">
            <v>0</v>
          </cell>
          <cell r="M421">
            <v>-465.2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-2112.21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A422">
            <v>1700032</v>
          </cell>
          <cell r="H422">
            <v>15650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A423">
            <v>1700033</v>
          </cell>
          <cell r="B423" t="str">
            <v>1700033</v>
          </cell>
          <cell r="C423" t="str">
            <v>0</v>
          </cell>
          <cell r="D423" t="str">
            <v>17000</v>
          </cell>
          <cell r="E423" t="str">
            <v>G3ACCOUNTS</v>
          </cell>
          <cell r="F423" t="str">
            <v>G3GAURAV</v>
          </cell>
          <cell r="G423" t="str">
            <v>6 Core OFC</v>
          </cell>
          <cell r="H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-36385.99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289325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</row>
        <row r="424">
          <cell r="A424">
            <v>1700033</v>
          </cell>
          <cell r="H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-66303.649999999994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289325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</row>
        <row r="425">
          <cell r="A425">
            <v>1700033</v>
          </cell>
          <cell r="H425">
            <v>289325</v>
          </cell>
          <cell r="K425">
            <v>0</v>
          </cell>
          <cell r="L425">
            <v>0</v>
          </cell>
          <cell r="M425">
            <v>-36385.99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-35694.019999999997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5950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</row>
        <row r="426">
          <cell r="A426">
            <v>1700033</v>
          </cell>
          <cell r="H426">
            <v>289325</v>
          </cell>
          <cell r="K426">
            <v>0</v>
          </cell>
          <cell r="L426">
            <v>0</v>
          </cell>
          <cell r="M426">
            <v>-66303.649999999994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-57242.84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5950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</row>
        <row r="427">
          <cell r="A427">
            <v>1700034</v>
          </cell>
          <cell r="B427" t="str">
            <v>1700034</v>
          </cell>
          <cell r="C427" t="str">
            <v>0</v>
          </cell>
          <cell r="D427" t="str">
            <v>17000</v>
          </cell>
          <cell r="E427" t="str">
            <v>G3PREMAL</v>
          </cell>
          <cell r="F427" t="str">
            <v/>
          </cell>
          <cell r="G427" t="str">
            <v>CISCO WS-3550-24SMI</v>
          </cell>
          <cell r="H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-7571.68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103480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</row>
        <row r="428">
          <cell r="A428">
            <v>1700034</v>
          </cell>
          <cell r="H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103480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</row>
        <row r="429">
          <cell r="A429">
            <v>1700034</v>
          </cell>
          <cell r="H429">
            <v>103480</v>
          </cell>
          <cell r="K429">
            <v>0</v>
          </cell>
          <cell r="L429">
            <v>0</v>
          </cell>
          <cell r="M429">
            <v>-7571.68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-13340.85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</row>
        <row r="430">
          <cell r="A430">
            <v>1700034</v>
          </cell>
          <cell r="H430">
            <v>103480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</row>
        <row r="431">
          <cell r="A431">
            <v>1700035</v>
          </cell>
          <cell r="B431" t="str">
            <v>1700035</v>
          </cell>
          <cell r="C431" t="str">
            <v>0</v>
          </cell>
          <cell r="D431" t="str">
            <v>17000</v>
          </cell>
          <cell r="E431" t="str">
            <v>G3PREMAL</v>
          </cell>
          <cell r="F431" t="str">
            <v/>
          </cell>
          <cell r="G431" t="str">
            <v>CISCO WS-3550-24SMI</v>
          </cell>
          <cell r="H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-7874.53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107619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A432">
            <v>1700035</v>
          </cell>
          <cell r="H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107619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  <row r="433">
          <cell r="A433">
            <v>1700035</v>
          </cell>
          <cell r="H433">
            <v>107619</v>
          </cell>
          <cell r="K433">
            <v>0</v>
          </cell>
          <cell r="L433">
            <v>0</v>
          </cell>
          <cell r="M433">
            <v>-7874.53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-13874.46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</row>
        <row r="434">
          <cell r="A434">
            <v>1700035</v>
          </cell>
          <cell r="H434">
            <v>107619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</row>
        <row r="435">
          <cell r="A435">
            <v>1700036</v>
          </cell>
          <cell r="B435" t="str">
            <v>1700036</v>
          </cell>
          <cell r="C435" t="str">
            <v>0</v>
          </cell>
          <cell r="D435" t="str">
            <v>17000</v>
          </cell>
          <cell r="E435" t="str">
            <v>G3PREMAL</v>
          </cell>
          <cell r="F435" t="str">
            <v/>
          </cell>
          <cell r="G435" t="str">
            <v>DUCT (500 MTR - KRIBHCO)</v>
          </cell>
          <cell r="H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-926.06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13500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</row>
        <row r="436">
          <cell r="A436">
            <v>1700036</v>
          </cell>
          <cell r="H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13500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</row>
        <row r="437">
          <cell r="A437">
            <v>1700036</v>
          </cell>
          <cell r="H437">
            <v>13500</v>
          </cell>
          <cell r="K437">
            <v>0</v>
          </cell>
          <cell r="L437">
            <v>0</v>
          </cell>
          <cell r="M437">
            <v>-926.06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-1749.04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</row>
        <row r="438">
          <cell r="A438">
            <v>1700036</v>
          </cell>
          <cell r="H438">
            <v>13500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</row>
        <row r="439">
          <cell r="A439">
            <v>1700037</v>
          </cell>
          <cell r="B439" t="str">
            <v>1700037</v>
          </cell>
          <cell r="C439" t="str">
            <v>0</v>
          </cell>
          <cell r="D439" t="str">
            <v>17000</v>
          </cell>
          <cell r="E439" t="str">
            <v>G3PREMAL</v>
          </cell>
          <cell r="F439" t="str">
            <v/>
          </cell>
          <cell r="G439" t="str">
            <v>Data Modem 02</v>
          </cell>
          <cell r="H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</row>
        <row r="440">
          <cell r="A440">
            <v>1700038</v>
          </cell>
          <cell r="B440" t="str">
            <v>1700038</v>
          </cell>
          <cell r="C440" t="str">
            <v>0</v>
          </cell>
          <cell r="D440" t="str">
            <v>17000</v>
          </cell>
          <cell r="E440" t="str">
            <v>G3PREMAL</v>
          </cell>
          <cell r="F440" t="str">
            <v/>
          </cell>
          <cell r="G440" t="str">
            <v>SERVO REGULATOR - 5.0KVA</v>
          </cell>
          <cell r="H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-738.38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10530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</row>
        <row r="441">
          <cell r="A441">
            <v>1700038</v>
          </cell>
          <cell r="H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10530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</row>
        <row r="442">
          <cell r="A442">
            <v>1700038</v>
          </cell>
          <cell r="H442">
            <v>10530</v>
          </cell>
          <cell r="K442">
            <v>0</v>
          </cell>
          <cell r="L442">
            <v>0</v>
          </cell>
          <cell r="M442">
            <v>-738.38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-1362.01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</row>
        <row r="443">
          <cell r="A443">
            <v>1700038</v>
          </cell>
          <cell r="H443">
            <v>10530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</row>
        <row r="444">
          <cell r="A444">
            <v>1700039</v>
          </cell>
          <cell r="B444" t="str">
            <v>1700039</v>
          </cell>
          <cell r="C444" t="str">
            <v>0</v>
          </cell>
          <cell r="D444" t="str">
            <v>17000</v>
          </cell>
          <cell r="E444" t="str">
            <v>G3PREMAL</v>
          </cell>
          <cell r="F444" t="str">
            <v>G3PREMAL</v>
          </cell>
          <cell r="G444" t="str">
            <v>-48 V DC CONVERTER</v>
          </cell>
          <cell r="H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-179.88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8000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</row>
        <row r="445">
          <cell r="A445">
            <v>1700039</v>
          </cell>
          <cell r="H445">
            <v>8000</v>
          </cell>
          <cell r="K445">
            <v>0</v>
          </cell>
          <cell r="L445">
            <v>0</v>
          </cell>
          <cell r="M445">
            <v>-179.88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-1087.78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</row>
        <row r="446">
          <cell r="A446">
            <v>1700040</v>
          </cell>
          <cell r="B446" t="str">
            <v>1700040</v>
          </cell>
          <cell r="C446" t="str">
            <v>0</v>
          </cell>
          <cell r="D446" t="str">
            <v>17000</v>
          </cell>
          <cell r="E446" t="str">
            <v>G3PREMAL</v>
          </cell>
          <cell r="F446" t="str">
            <v>G3PREMAL</v>
          </cell>
          <cell r="G446" t="str">
            <v>RADIO(changodhar)</v>
          </cell>
          <cell r="H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-14462.59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115000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</row>
        <row r="447">
          <cell r="A447">
            <v>1700040</v>
          </cell>
          <cell r="H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115000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</row>
        <row r="448">
          <cell r="A448">
            <v>1700041</v>
          </cell>
          <cell r="B448" t="str">
            <v>1700041</v>
          </cell>
          <cell r="C448" t="str">
            <v>0</v>
          </cell>
          <cell r="D448" t="str">
            <v>17000</v>
          </cell>
          <cell r="E448" t="str">
            <v>G3PREMAL</v>
          </cell>
          <cell r="F448" t="str">
            <v>G3PREMAL</v>
          </cell>
          <cell r="G448" t="str">
            <v>Mast (changodhar)</v>
          </cell>
          <cell r="H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</row>
        <row r="449">
          <cell r="A449">
            <v>1700042</v>
          </cell>
          <cell r="B449" t="str">
            <v>1700042</v>
          </cell>
          <cell r="C449" t="str">
            <v>0</v>
          </cell>
          <cell r="D449" t="str">
            <v>17000</v>
          </cell>
          <cell r="E449" t="str">
            <v>G3PREMAL</v>
          </cell>
          <cell r="F449" t="str">
            <v/>
          </cell>
          <cell r="G449" t="str">
            <v>GLOBAL POSITIONING SYSTEM( GPS)</v>
          </cell>
          <cell r="H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-2097.63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15080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</row>
        <row r="450">
          <cell r="A450">
            <v>1700042</v>
          </cell>
          <cell r="H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15080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</row>
        <row r="451">
          <cell r="A451">
            <v>1700043</v>
          </cell>
          <cell r="B451" t="str">
            <v>1700043</v>
          </cell>
          <cell r="C451" t="str">
            <v>0</v>
          </cell>
          <cell r="D451" t="str">
            <v>17000</v>
          </cell>
          <cell r="E451" t="str">
            <v>G3PREMAL</v>
          </cell>
          <cell r="F451" t="str">
            <v/>
          </cell>
          <cell r="G451" t="str">
            <v>RADIO ( RAJKOT GIPL&amp;BHARTI POP)</v>
          </cell>
          <cell r="H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-4405.32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98800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</row>
        <row r="452">
          <cell r="A452">
            <v>1700043</v>
          </cell>
          <cell r="H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98800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</row>
        <row r="453">
          <cell r="A453">
            <v>1700043</v>
          </cell>
          <cell r="H453">
            <v>98800</v>
          </cell>
          <cell r="K453">
            <v>0</v>
          </cell>
          <cell r="L453">
            <v>0</v>
          </cell>
          <cell r="M453">
            <v>-4405.32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-13732.74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</row>
        <row r="454">
          <cell r="A454">
            <v>1700043</v>
          </cell>
          <cell r="H454">
            <v>98800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</row>
        <row r="455">
          <cell r="A455">
            <v>1700044</v>
          </cell>
          <cell r="B455" t="str">
            <v>1700044</v>
          </cell>
          <cell r="C455" t="str">
            <v>0</v>
          </cell>
          <cell r="D455" t="str">
            <v>17000</v>
          </cell>
          <cell r="E455" t="str">
            <v>G3PREMAL</v>
          </cell>
          <cell r="F455" t="str">
            <v/>
          </cell>
          <cell r="G455" t="str">
            <v>Converter</v>
          </cell>
          <cell r="H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-1765.98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12801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</row>
        <row r="456">
          <cell r="A456">
            <v>1700044</v>
          </cell>
          <cell r="H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12801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</row>
        <row r="457">
          <cell r="A457">
            <v>1700045</v>
          </cell>
          <cell r="B457" t="str">
            <v>1700045</v>
          </cell>
          <cell r="C457" t="str">
            <v>0</v>
          </cell>
          <cell r="D457" t="str">
            <v>17000</v>
          </cell>
          <cell r="E457" t="str">
            <v>G3PREMAL</v>
          </cell>
          <cell r="F457" t="str">
            <v/>
          </cell>
          <cell r="G457" t="str">
            <v>Converter</v>
          </cell>
          <cell r="H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-1765.98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12801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</row>
        <row r="458">
          <cell r="A458">
            <v>1700045</v>
          </cell>
          <cell r="H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12801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</row>
        <row r="459">
          <cell r="A459">
            <v>1700046</v>
          </cell>
          <cell r="B459" t="str">
            <v>1700046</v>
          </cell>
          <cell r="C459" t="str">
            <v>0</v>
          </cell>
          <cell r="D459" t="str">
            <v>17000</v>
          </cell>
          <cell r="E459" t="str">
            <v>G3PREMAL</v>
          </cell>
          <cell r="F459" t="str">
            <v/>
          </cell>
          <cell r="G459" t="str">
            <v>OFC  Cable</v>
          </cell>
          <cell r="H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</row>
        <row r="460">
          <cell r="A460">
            <v>1700047</v>
          </cell>
          <cell r="B460" t="str">
            <v>1700047</v>
          </cell>
          <cell r="C460" t="str">
            <v>0</v>
          </cell>
          <cell r="D460" t="str">
            <v>17000</v>
          </cell>
          <cell r="E460" t="str">
            <v>G3PREMAL</v>
          </cell>
          <cell r="F460" t="str">
            <v/>
          </cell>
          <cell r="G460" t="str">
            <v>Porable Power Generator</v>
          </cell>
          <cell r="H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-4645.8100000000004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38578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</row>
        <row r="461">
          <cell r="A461">
            <v>1700047</v>
          </cell>
          <cell r="H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38578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</row>
        <row r="462">
          <cell r="A462">
            <v>1700048</v>
          </cell>
          <cell r="B462" t="str">
            <v>1700048</v>
          </cell>
          <cell r="C462" t="str">
            <v>0</v>
          </cell>
          <cell r="D462" t="str">
            <v>17000</v>
          </cell>
          <cell r="E462" t="str">
            <v>G3PREMAL</v>
          </cell>
          <cell r="F462" t="str">
            <v>G3PREMAL</v>
          </cell>
          <cell r="G462" t="str">
            <v>MOdem Radio Make ASMI -52</v>
          </cell>
          <cell r="H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-7586.86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63000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</row>
        <row r="463">
          <cell r="A463">
            <v>1700048</v>
          </cell>
          <cell r="H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63000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</row>
        <row r="464">
          <cell r="A464">
            <v>1700049</v>
          </cell>
          <cell r="B464" t="str">
            <v>1700049</v>
          </cell>
          <cell r="C464" t="str">
            <v>0</v>
          </cell>
          <cell r="D464" t="str">
            <v>17000</v>
          </cell>
          <cell r="E464" t="str">
            <v>G3PREMAL</v>
          </cell>
          <cell r="F464" t="str">
            <v/>
          </cell>
          <cell r="G464" t="str">
            <v>RADIO(BARODA)</v>
          </cell>
          <cell r="H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-20796.400000000001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170000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</row>
        <row r="465">
          <cell r="A465">
            <v>1700049</v>
          </cell>
          <cell r="H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170000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</row>
        <row r="466">
          <cell r="A466">
            <v>1700050</v>
          </cell>
          <cell r="B466" t="str">
            <v>1700050</v>
          </cell>
          <cell r="C466" t="str">
            <v>0</v>
          </cell>
          <cell r="D466" t="str">
            <v>17000</v>
          </cell>
          <cell r="E466" t="str">
            <v>G3PREMAL</v>
          </cell>
          <cell r="F466" t="str">
            <v/>
          </cell>
          <cell r="G466" t="str">
            <v>OPTIMUX</v>
          </cell>
          <cell r="H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-9105.4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69053.98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</row>
        <row r="467">
          <cell r="A467">
            <v>1700050</v>
          </cell>
          <cell r="H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69053.98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</row>
        <row r="468">
          <cell r="A468">
            <v>1700051</v>
          </cell>
          <cell r="B468" t="str">
            <v>1700051</v>
          </cell>
          <cell r="C468" t="str">
            <v>0</v>
          </cell>
          <cell r="D468" t="str">
            <v>17000</v>
          </cell>
          <cell r="E468" t="str">
            <v>G3PREMAL</v>
          </cell>
          <cell r="F468" t="str">
            <v/>
          </cell>
          <cell r="G468" t="str">
            <v>RECK</v>
          </cell>
          <cell r="H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-1569.51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13200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</row>
        <row r="469">
          <cell r="A469">
            <v>1700051</v>
          </cell>
          <cell r="H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13200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</row>
        <row r="470">
          <cell r="A470">
            <v>1700052</v>
          </cell>
          <cell r="B470" t="str">
            <v>1700052</v>
          </cell>
          <cell r="C470" t="str">
            <v>0</v>
          </cell>
          <cell r="D470" t="str">
            <v>17000</v>
          </cell>
          <cell r="E470" t="str">
            <v>G3PREMAL</v>
          </cell>
          <cell r="F470" t="str">
            <v/>
          </cell>
          <cell r="G470" t="str">
            <v>Converter-Ip6440</v>
          </cell>
          <cell r="H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-18102.439999999999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254016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</row>
        <row r="471">
          <cell r="A471">
            <v>1700052</v>
          </cell>
          <cell r="H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254016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</row>
        <row r="472">
          <cell r="A472">
            <v>1700052</v>
          </cell>
          <cell r="H472">
            <v>254016</v>
          </cell>
          <cell r="K472">
            <v>0</v>
          </cell>
          <cell r="L472">
            <v>0</v>
          </cell>
          <cell r="M472">
            <v>-18102.439999999999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-32815.58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</row>
        <row r="473">
          <cell r="A473">
            <v>1700052</v>
          </cell>
          <cell r="H473">
            <v>254016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</row>
        <row r="474">
          <cell r="A474">
            <v>1700053</v>
          </cell>
          <cell r="B474" t="str">
            <v>1700053</v>
          </cell>
          <cell r="C474" t="str">
            <v>0</v>
          </cell>
          <cell r="D474" t="str">
            <v>17000</v>
          </cell>
          <cell r="E474" t="str">
            <v>G3PREMAL</v>
          </cell>
          <cell r="F474" t="str">
            <v/>
          </cell>
          <cell r="G474" t="str">
            <v>Data Modem 02</v>
          </cell>
          <cell r="H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-3649.37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57000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</row>
        <row r="475">
          <cell r="A475">
            <v>1700053</v>
          </cell>
          <cell r="H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57000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</row>
        <row r="476">
          <cell r="A476">
            <v>1700053</v>
          </cell>
          <cell r="H476">
            <v>57000</v>
          </cell>
          <cell r="K476">
            <v>0</v>
          </cell>
          <cell r="L476">
            <v>0</v>
          </cell>
          <cell r="M476">
            <v>-3649.37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-7421.07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</row>
        <row r="477">
          <cell r="A477">
            <v>1700053</v>
          </cell>
          <cell r="H477">
            <v>57000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</row>
        <row r="478">
          <cell r="A478">
            <v>1700054</v>
          </cell>
          <cell r="B478" t="str">
            <v>1700054</v>
          </cell>
          <cell r="C478" t="str">
            <v>0</v>
          </cell>
          <cell r="D478" t="str">
            <v>17000</v>
          </cell>
          <cell r="E478" t="str">
            <v>G3PREMAL</v>
          </cell>
          <cell r="F478" t="str">
            <v/>
          </cell>
          <cell r="G478" t="str">
            <v>Radio Modem</v>
          </cell>
          <cell r="H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-3186.57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41600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</row>
        <row r="479">
          <cell r="A479">
            <v>1700054</v>
          </cell>
          <cell r="H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41600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</row>
        <row r="480">
          <cell r="A480">
            <v>1700054</v>
          </cell>
          <cell r="H480">
            <v>41600</v>
          </cell>
          <cell r="K480">
            <v>0</v>
          </cell>
          <cell r="L480">
            <v>0</v>
          </cell>
          <cell r="M480">
            <v>-3186.57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-5343.31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</row>
        <row r="481">
          <cell r="A481">
            <v>1700054</v>
          </cell>
          <cell r="H481">
            <v>41600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</row>
        <row r="482">
          <cell r="A482">
            <v>1700055</v>
          </cell>
          <cell r="B482" t="str">
            <v>1700055</v>
          </cell>
          <cell r="C482" t="str">
            <v>0</v>
          </cell>
          <cell r="D482" t="str">
            <v>17000</v>
          </cell>
          <cell r="E482" t="str">
            <v>G3PREMAL</v>
          </cell>
          <cell r="F482" t="str">
            <v/>
          </cell>
          <cell r="G482" t="str">
            <v>Rack- AHB</v>
          </cell>
          <cell r="H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-2582.06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26780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</row>
        <row r="483">
          <cell r="A483">
            <v>1700055</v>
          </cell>
          <cell r="H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26780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</row>
        <row r="484">
          <cell r="A484">
            <v>1700055</v>
          </cell>
          <cell r="H484">
            <v>26780</v>
          </cell>
          <cell r="K484">
            <v>0</v>
          </cell>
          <cell r="L484">
            <v>0</v>
          </cell>
          <cell r="M484">
            <v>-2582.06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-3365.93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</row>
        <row r="485">
          <cell r="A485">
            <v>1700055</v>
          </cell>
          <cell r="H485">
            <v>26780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</row>
        <row r="486">
          <cell r="A486">
            <v>1700056</v>
          </cell>
          <cell r="B486" t="str">
            <v>1700056</v>
          </cell>
          <cell r="C486" t="str">
            <v>0</v>
          </cell>
          <cell r="D486" t="str">
            <v>17000</v>
          </cell>
          <cell r="E486" t="str">
            <v>G3PREMAL</v>
          </cell>
          <cell r="F486" t="str">
            <v/>
          </cell>
          <cell r="G486" t="str">
            <v>GENERATOR</v>
          </cell>
        </row>
        <row r="487">
          <cell r="A487">
            <v>1700057</v>
          </cell>
          <cell r="B487" t="str">
            <v>1700057</v>
          </cell>
          <cell r="C487" t="str">
            <v>0</v>
          </cell>
          <cell r="D487" t="str">
            <v>17000</v>
          </cell>
          <cell r="E487" t="str">
            <v>G3PREMAL</v>
          </cell>
          <cell r="F487" t="str">
            <v/>
          </cell>
          <cell r="G487" t="str">
            <v>Jelly Filled Cable</v>
          </cell>
          <cell r="H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-1640.86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15600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</row>
        <row r="488">
          <cell r="A488">
            <v>1700057</v>
          </cell>
          <cell r="H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15600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</row>
        <row r="489">
          <cell r="A489">
            <v>1700058</v>
          </cell>
          <cell r="B489" t="str">
            <v>1700058</v>
          </cell>
          <cell r="C489" t="str">
            <v>0</v>
          </cell>
          <cell r="D489" t="str">
            <v>17000</v>
          </cell>
          <cell r="E489" t="str">
            <v>G3PREMAL</v>
          </cell>
          <cell r="F489" t="str">
            <v>G3PREMAL</v>
          </cell>
          <cell r="G489" t="str">
            <v>RADIO MODAM</v>
          </cell>
          <cell r="H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-1617.52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16200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</row>
        <row r="490">
          <cell r="A490">
            <v>1700058</v>
          </cell>
          <cell r="H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16200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</row>
        <row r="491">
          <cell r="A491">
            <v>1700059</v>
          </cell>
          <cell r="B491" t="str">
            <v>1700059</v>
          </cell>
          <cell r="C491" t="str">
            <v>0</v>
          </cell>
          <cell r="D491" t="str">
            <v>17000</v>
          </cell>
          <cell r="E491" t="str">
            <v>G3PREMAL</v>
          </cell>
          <cell r="F491" t="str">
            <v/>
          </cell>
          <cell r="G491" t="str">
            <v>CONVERTER</v>
          </cell>
          <cell r="H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-5202.91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62056.800000000003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</row>
        <row r="492">
          <cell r="A492">
            <v>1700059</v>
          </cell>
          <cell r="H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62056.800000000003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</row>
        <row r="493">
          <cell r="A493">
            <v>1700060</v>
          </cell>
          <cell r="B493" t="str">
            <v>1700060</v>
          </cell>
          <cell r="C493" t="str">
            <v>0</v>
          </cell>
          <cell r="D493" t="str">
            <v>17000</v>
          </cell>
          <cell r="E493" t="str">
            <v>G3PREMAL</v>
          </cell>
          <cell r="F493" t="str">
            <v/>
          </cell>
          <cell r="G493" t="str">
            <v>CONVERTER</v>
          </cell>
          <cell r="H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-5202.91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62056.800000000003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</row>
        <row r="494">
          <cell r="A494">
            <v>1700060</v>
          </cell>
          <cell r="H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62056.800000000003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</row>
        <row r="495">
          <cell r="A495">
            <v>1700061</v>
          </cell>
          <cell r="B495" t="str">
            <v>1700061</v>
          </cell>
          <cell r="C495" t="str">
            <v>LAN EXTENDER</v>
          </cell>
          <cell r="G495" t="str">
            <v>LAN EXTENDER</v>
          </cell>
          <cell r="H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-1093.9000000000001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10400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</row>
        <row r="496">
          <cell r="A496">
            <v>1700061</v>
          </cell>
          <cell r="H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10400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</row>
        <row r="497">
          <cell r="A497">
            <v>1700062</v>
          </cell>
          <cell r="B497" t="str">
            <v>1700062</v>
          </cell>
          <cell r="C497" t="str">
            <v>RADIO MODEM</v>
          </cell>
          <cell r="G497" t="str">
            <v>RADIO MODEM</v>
          </cell>
          <cell r="H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-3262.58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34801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</row>
        <row r="498">
          <cell r="A498">
            <v>1700062</v>
          </cell>
          <cell r="H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34801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</row>
        <row r="499">
          <cell r="A499">
            <v>1700063</v>
          </cell>
          <cell r="B499" t="str">
            <v>1700063</v>
          </cell>
          <cell r="C499" t="str">
            <v>FIBER OPTIC TRANCEIVER</v>
          </cell>
          <cell r="G499" t="str">
            <v>FIBER OPTIC TRANCEIVER</v>
          </cell>
          <cell r="H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-478.28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5000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</row>
        <row r="500">
          <cell r="A500">
            <v>1700063</v>
          </cell>
          <cell r="H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5000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</row>
        <row r="501">
          <cell r="A501">
            <v>1700064</v>
          </cell>
          <cell r="B501" t="str">
            <v>1700064</v>
          </cell>
          <cell r="C501" t="str">
            <v>1700064</v>
          </cell>
          <cell r="G501" t="str">
            <v>Switch</v>
          </cell>
        </row>
        <row r="502">
          <cell r="A502">
            <v>1700065</v>
          </cell>
          <cell r="B502" t="str">
            <v>1700065</v>
          </cell>
          <cell r="G502" t="str">
            <v>CISCO ROUTER</v>
          </cell>
          <cell r="H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-8504.35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85500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</row>
        <row r="503">
          <cell r="A503">
            <v>1700065</v>
          </cell>
          <cell r="H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85500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</row>
        <row r="504">
          <cell r="A504">
            <v>1700066</v>
          </cell>
          <cell r="B504" t="str">
            <v>1700066</v>
          </cell>
          <cell r="G504" t="str">
            <v>OPTIMUX</v>
          </cell>
          <cell r="H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-4169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49500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</row>
        <row r="505">
          <cell r="A505">
            <v>1700066</v>
          </cell>
          <cell r="H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49500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</row>
        <row r="506">
          <cell r="A506">
            <v>1700067</v>
          </cell>
          <cell r="B506" t="str">
            <v>1700067</v>
          </cell>
          <cell r="G506" t="str">
            <v>OFC JOINT CLOSURE</v>
          </cell>
          <cell r="H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-344.36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3600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</row>
        <row r="507">
          <cell r="A507">
            <v>1700067</v>
          </cell>
          <cell r="H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3600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</row>
        <row r="508">
          <cell r="A508">
            <v>1700068</v>
          </cell>
          <cell r="B508" t="str">
            <v>1700068</v>
          </cell>
          <cell r="G508" t="str">
            <v>TERMINATION BOX(LIU)</v>
          </cell>
          <cell r="H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-172.18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1800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</row>
        <row r="509">
          <cell r="A509">
            <v>1700068</v>
          </cell>
          <cell r="H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1800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</row>
        <row r="510">
          <cell r="A510">
            <v>1700069</v>
          </cell>
          <cell r="B510" t="str">
            <v>1700069</v>
          </cell>
          <cell r="G510" t="str">
            <v>SC-SC PATCH CORD</v>
          </cell>
          <cell r="H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-473.5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4950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</row>
        <row r="511">
          <cell r="A511">
            <v>1700069</v>
          </cell>
          <cell r="H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4950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</row>
        <row r="512">
          <cell r="A512">
            <v>1700070</v>
          </cell>
          <cell r="B512" t="str">
            <v>1700070</v>
          </cell>
          <cell r="G512" t="str">
            <v>FIBER SPILICING</v>
          </cell>
          <cell r="H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-568.20000000000005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5940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</row>
        <row r="513">
          <cell r="A513">
            <v>1700070</v>
          </cell>
          <cell r="H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5940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</row>
        <row r="514">
          <cell r="A514">
            <v>1700071</v>
          </cell>
          <cell r="B514" t="str">
            <v>1700071</v>
          </cell>
          <cell r="G514" t="str">
            <v>CONVERTER</v>
          </cell>
          <cell r="H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-3205.12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38403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</row>
        <row r="515">
          <cell r="A515">
            <v>1700071</v>
          </cell>
          <cell r="H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38403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</row>
        <row r="516">
          <cell r="A516">
            <v>1700072</v>
          </cell>
          <cell r="B516" t="str">
            <v>1700072</v>
          </cell>
          <cell r="G516" t="str">
            <v>VPN ROUTER</v>
          </cell>
          <cell r="H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-498.55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6289.43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</row>
        <row r="517">
          <cell r="A517">
            <v>1700072</v>
          </cell>
          <cell r="H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6289.43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</row>
        <row r="518">
          <cell r="A518">
            <v>1700073</v>
          </cell>
          <cell r="B518" t="str">
            <v>1700073</v>
          </cell>
          <cell r="G518" t="str">
            <v>Optimux</v>
          </cell>
          <cell r="H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-9015.14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113729.98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</row>
        <row r="519">
          <cell r="A519">
            <v>1700073</v>
          </cell>
          <cell r="H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113729.98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</row>
        <row r="520">
          <cell r="A520">
            <v>1700074</v>
          </cell>
          <cell r="B520" t="str">
            <v>1700074</v>
          </cell>
          <cell r="G520" t="str">
            <v>CONVERTER</v>
          </cell>
        </row>
        <row r="521">
          <cell r="A521">
            <v>1700075</v>
          </cell>
          <cell r="B521" t="str">
            <v>1700075</v>
          </cell>
          <cell r="G521" t="str">
            <v>CONVERTER</v>
          </cell>
          <cell r="H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-2522.62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31823.99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</row>
        <row r="522">
          <cell r="A522">
            <v>1700075</v>
          </cell>
          <cell r="H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31823.99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</row>
        <row r="523">
          <cell r="A523">
            <v>1700076</v>
          </cell>
          <cell r="B523" t="str">
            <v>1700076</v>
          </cell>
          <cell r="G523" t="str">
            <v>CONVERTER</v>
          </cell>
          <cell r="H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-2522.62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31823.99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</row>
        <row r="524">
          <cell r="A524">
            <v>1700076</v>
          </cell>
          <cell r="H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31823.99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</row>
        <row r="525">
          <cell r="A525">
            <v>1700077</v>
          </cell>
          <cell r="B525" t="str">
            <v>1700077</v>
          </cell>
          <cell r="G525" t="str">
            <v>CISCO ROUTER</v>
          </cell>
          <cell r="H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-3826.43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47139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</row>
        <row r="526">
          <cell r="A526">
            <v>1700077</v>
          </cell>
          <cell r="H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47139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</row>
        <row r="527">
          <cell r="A527">
            <v>1700078</v>
          </cell>
          <cell r="B527" t="str">
            <v>1700078</v>
          </cell>
          <cell r="G527" t="str">
            <v>WAN INTERFACE CARD</v>
          </cell>
          <cell r="H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-3859.8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47550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</row>
        <row r="528">
          <cell r="A528">
            <v>1700078</v>
          </cell>
          <cell r="H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47550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</row>
        <row r="529">
          <cell r="A529">
            <v>1700079</v>
          </cell>
          <cell r="B529" t="str">
            <v>1700079</v>
          </cell>
          <cell r="G529" t="str">
            <v>CISCO 24 PORT SWITCH2960-24TTL</v>
          </cell>
          <cell r="H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-3515.7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43311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</row>
        <row r="530">
          <cell r="A530">
            <v>1700079</v>
          </cell>
          <cell r="H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43311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</row>
        <row r="531">
          <cell r="A531">
            <v>1700080</v>
          </cell>
          <cell r="B531" t="str">
            <v>1700080</v>
          </cell>
          <cell r="G531" t="str">
            <v>RADIO MODAM</v>
          </cell>
          <cell r="H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-731.7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15000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</row>
        <row r="532">
          <cell r="A532">
            <v>1700080</v>
          </cell>
          <cell r="H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15000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</row>
        <row r="533">
          <cell r="A533">
            <v>1700081</v>
          </cell>
          <cell r="B533" t="str">
            <v>1700081</v>
          </cell>
          <cell r="G533" t="str">
            <v>POWER AMPLIFIRE</v>
          </cell>
          <cell r="H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15600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</row>
        <row r="534">
          <cell r="A534">
            <v>1700081</v>
          </cell>
          <cell r="H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15600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</row>
        <row r="535">
          <cell r="A535">
            <v>1700082</v>
          </cell>
          <cell r="B535" t="str">
            <v>1700082</v>
          </cell>
          <cell r="G535" t="str">
            <v>Ethernet Converter</v>
          </cell>
          <cell r="H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-3018.28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60000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</row>
        <row r="536">
          <cell r="A536">
            <v>1700082</v>
          </cell>
          <cell r="H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60000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</row>
        <row r="537">
          <cell r="A537">
            <v>1700083</v>
          </cell>
          <cell r="B537" t="str">
            <v>1700083</v>
          </cell>
          <cell r="G537" t="str">
            <v>UPS - 2KVA  Gandhidham Pop</v>
          </cell>
          <cell r="H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-3591.48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77885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</row>
        <row r="538">
          <cell r="A538">
            <v>1700083</v>
          </cell>
          <cell r="H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77885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</row>
        <row r="539">
          <cell r="A539">
            <v>1700084</v>
          </cell>
          <cell r="B539" t="str">
            <v>1700084</v>
          </cell>
          <cell r="G539" t="str">
            <v>Ethernet Converter</v>
          </cell>
          <cell r="H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121160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</row>
        <row r="540">
          <cell r="A540">
            <v>1700084</v>
          </cell>
          <cell r="H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121160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</row>
        <row r="541">
          <cell r="A541">
            <v>1700085</v>
          </cell>
          <cell r="B541" t="str">
            <v>1700085</v>
          </cell>
          <cell r="G541" t="str">
            <v>Cisco Router - 2801</v>
          </cell>
          <cell r="H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75920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</row>
        <row r="542">
          <cell r="A542">
            <v>1700085</v>
          </cell>
          <cell r="H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75920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</row>
        <row r="543">
          <cell r="A543">
            <v>1700086</v>
          </cell>
          <cell r="B543" t="str">
            <v>1700086</v>
          </cell>
          <cell r="G543" t="str">
            <v>WIC 2 T Card</v>
          </cell>
          <cell r="H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-222.78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26572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</row>
        <row r="544">
          <cell r="A544">
            <v>1700086</v>
          </cell>
          <cell r="H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26572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</row>
        <row r="545">
          <cell r="A545">
            <v>1700087</v>
          </cell>
          <cell r="B545" t="str">
            <v>1700087</v>
          </cell>
          <cell r="G545" t="str">
            <v>Rack -42U</v>
          </cell>
          <cell r="H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-222.78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26572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</row>
        <row r="546">
          <cell r="A546">
            <v>1700087</v>
          </cell>
          <cell r="H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26572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</row>
        <row r="547">
          <cell r="A547">
            <v>1700088</v>
          </cell>
          <cell r="B547" t="str">
            <v>1700088</v>
          </cell>
          <cell r="G547" t="str">
            <v>Radio Modem -Senao</v>
          </cell>
        </row>
        <row r="548">
          <cell r="A548">
            <v>1700089</v>
          </cell>
          <cell r="B548" t="str">
            <v>1700089</v>
          </cell>
          <cell r="G548" t="str">
            <v>Radio Modem -Senao</v>
          </cell>
        </row>
        <row r="549">
          <cell r="A549">
            <v>1700090</v>
          </cell>
          <cell r="B549" t="str">
            <v>1700090</v>
          </cell>
          <cell r="G549" t="str">
            <v>Radio Modem - NDC 6110</v>
          </cell>
          <cell r="H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-2510.81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18200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</row>
        <row r="550">
          <cell r="A550">
            <v>1700090</v>
          </cell>
          <cell r="H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18200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</row>
        <row r="551">
          <cell r="A551">
            <v>1700091</v>
          </cell>
          <cell r="B551" t="str">
            <v>1700091</v>
          </cell>
          <cell r="G551" t="str">
            <v>Radio Modem - NDC 6110</v>
          </cell>
          <cell r="H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-2510.81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18200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</row>
        <row r="552">
          <cell r="A552">
            <v>1700091</v>
          </cell>
          <cell r="H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18200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</row>
        <row r="553">
          <cell r="A553">
            <v>1800000</v>
          </cell>
          <cell r="B553" t="str">
            <v>1800000</v>
          </cell>
          <cell r="G553" t="str">
            <v>DVD WRITER</v>
          </cell>
          <cell r="H553">
            <v>10850</v>
          </cell>
          <cell r="K553">
            <v>0</v>
          </cell>
          <cell r="L553">
            <v>0</v>
          </cell>
          <cell r="M553">
            <v>-3162.85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-3074.86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</row>
        <row r="554">
          <cell r="A554">
            <v>1800000</v>
          </cell>
          <cell r="H554">
            <v>10850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</row>
        <row r="555">
          <cell r="A555">
            <v>1800000</v>
          </cell>
          <cell r="H555">
            <v>10850</v>
          </cell>
          <cell r="K555">
            <v>0</v>
          </cell>
          <cell r="L555">
            <v>0</v>
          </cell>
          <cell r="M555">
            <v>-6237.71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-1844.92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</row>
        <row r="556">
          <cell r="A556">
            <v>1800000</v>
          </cell>
          <cell r="H556">
            <v>10850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</row>
        <row r="557">
          <cell r="A557">
            <v>1800001</v>
          </cell>
          <cell r="B557" t="str">
            <v>1800001</v>
          </cell>
          <cell r="G557" t="str">
            <v>PRINTER</v>
          </cell>
          <cell r="H557">
            <v>9700</v>
          </cell>
          <cell r="K557">
            <v>0</v>
          </cell>
          <cell r="L557">
            <v>0</v>
          </cell>
          <cell r="M557">
            <v>-2763.84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-2774.46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</row>
        <row r="558">
          <cell r="A558">
            <v>1800001</v>
          </cell>
          <cell r="H558">
            <v>9700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</row>
        <row r="559">
          <cell r="A559">
            <v>1800001</v>
          </cell>
          <cell r="H559">
            <v>9700</v>
          </cell>
          <cell r="K559">
            <v>0</v>
          </cell>
          <cell r="L559">
            <v>0</v>
          </cell>
          <cell r="M559">
            <v>-5538.3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-1664.68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</row>
        <row r="560">
          <cell r="A560">
            <v>1800001</v>
          </cell>
          <cell r="H560">
            <v>9700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</row>
        <row r="561">
          <cell r="A561">
            <v>1800002</v>
          </cell>
          <cell r="B561" t="str">
            <v>1800002</v>
          </cell>
          <cell r="G561" t="str">
            <v>SD RAM</v>
          </cell>
          <cell r="H561">
            <v>7900</v>
          </cell>
          <cell r="K561">
            <v>0</v>
          </cell>
          <cell r="L561">
            <v>0</v>
          </cell>
          <cell r="M561">
            <v>-2173.04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-2290.7800000000002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</row>
        <row r="562">
          <cell r="A562">
            <v>1800002</v>
          </cell>
          <cell r="H562">
            <v>7900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</row>
        <row r="563">
          <cell r="A563">
            <v>1800002</v>
          </cell>
          <cell r="H563">
            <v>7900</v>
          </cell>
          <cell r="K563">
            <v>0</v>
          </cell>
          <cell r="L563">
            <v>0</v>
          </cell>
          <cell r="M563">
            <v>-4463.82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-1374.47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</row>
        <row r="564">
          <cell r="A564">
            <v>1800002</v>
          </cell>
          <cell r="H564">
            <v>7900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</row>
        <row r="565">
          <cell r="A565">
            <v>1800003</v>
          </cell>
          <cell r="B565" t="str">
            <v>1800003</v>
          </cell>
          <cell r="G565" t="str">
            <v>SCSI HDD</v>
          </cell>
          <cell r="H565">
            <v>19950</v>
          </cell>
          <cell r="K565">
            <v>0</v>
          </cell>
          <cell r="L565">
            <v>0</v>
          </cell>
          <cell r="M565">
            <v>-5487.62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-5784.95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</row>
        <row r="566">
          <cell r="A566">
            <v>1800003</v>
          </cell>
          <cell r="H566">
            <v>19950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</row>
        <row r="567">
          <cell r="A567">
            <v>1800003</v>
          </cell>
          <cell r="H567">
            <v>19950</v>
          </cell>
          <cell r="K567">
            <v>0</v>
          </cell>
          <cell r="L567">
            <v>0</v>
          </cell>
          <cell r="M567">
            <v>-11272.57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-3470.97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</row>
        <row r="568">
          <cell r="A568">
            <v>1800003</v>
          </cell>
          <cell r="H568">
            <v>19950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</row>
        <row r="569">
          <cell r="A569">
            <v>1800004</v>
          </cell>
          <cell r="B569" t="str">
            <v>1800004</v>
          </cell>
          <cell r="G569" t="str">
            <v>SEGATE HDD</v>
          </cell>
          <cell r="H569">
            <v>7450</v>
          </cell>
          <cell r="K569">
            <v>0</v>
          </cell>
          <cell r="L569">
            <v>0</v>
          </cell>
          <cell r="M569">
            <v>-1273.6400000000001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-2470.54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</row>
        <row r="570">
          <cell r="A570">
            <v>1800004</v>
          </cell>
          <cell r="H570">
            <v>7450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</row>
        <row r="571">
          <cell r="A571">
            <v>1800004</v>
          </cell>
          <cell r="H571">
            <v>7450</v>
          </cell>
          <cell r="K571">
            <v>0</v>
          </cell>
          <cell r="L571">
            <v>0</v>
          </cell>
          <cell r="M571">
            <v>-3744.18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-1482.33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</row>
        <row r="572">
          <cell r="A572">
            <v>1800004</v>
          </cell>
          <cell r="H572">
            <v>7450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</row>
        <row r="573">
          <cell r="A573">
            <v>1800005</v>
          </cell>
          <cell r="B573" t="str">
            <v>1800005</v>
          </cell>
          <cell r="G573" t="str">
            <v>SD RAM</v>
          </cell>
          <cell r="H573">
            <v>12200</v>
          </cell>
          <cell r="K573">
            <v>0</v>
          </cell>
          <cell r="L573">
            <v>0</v>
          </cell>
          <cell r="M573">
            <v>-2005.48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-4077.81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</row>
        <row r="574">
          <cell r="A574">
            <v>1800005</v>
          </cell>
          <cell r="H574">
            <v>12200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</row>
        <row r="575">
          <cell r="A575">
            <v>1800005</v>
          </cell>
          <cell r="H575">
            <v>12200</v>
          </cell>
          <cell r="K575">
            <v>0</v>
          </cell>
          <cell r="L575">
            <v>0</v>
          </cell>
          <cell r="M575">
            <v>-6083.29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-2446.6799999999998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</row>
        <row r="576">
          <cell r="A576">
            <v>1800005</v>
          </cell>
          <cell r="H576">
            <v>12200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</row>
        <row r="577">
          <cell r="A577">
            <v>1800006</v>
          </cell>
          <cell r="B577" t="str">
            <v>1800006</v>
          </cell>
          <cell r="G577" t="str">
            <v>SEGATE HDD</v>
          </cell>
          <cell r="H577">
            <v>5750</v>
          </cell>
          <cell r="K577">
            <v>0</v>
          </cell>
          <cell r="L577">
            <v>0</v>
          </cell>
          <cell r="M577">
            <v>-938.9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-1924.44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</row>
        <row r="578">
          <cell r="A578">
            <v>1800006</v>
          </cell>
          <cell r="H578">
            <v>5750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</row>
        <row r="579">
          <cell r="A579">
            <v>1800006</v>
          </cell>
          <cell r="H579">
            <v>5750</v>
          </cell>
          <cell r="K579">
            <v>0</v>
          </cell>
          <cell r="L579">
            <v>0</v>
          </cell>
          <cell r="M579">
            <v>-2863.34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-1154.6600000000001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</row>
        <row r="580">
          <cell r="A580">
            <v>1800006</v>
          </cell>
          <cell r="H580">
            <v>5750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</row>
        <row r="581">
          <cell r="A581">
            <v>1800007</v>
          </cell>
          <cell r="B581" t="str">
            <v>1800007</v>
          </cell>
          <cell r="G581" t="str">
            <v>USB STORAGE DEVISE</v>
          </cell>
          <cell r="H581">
            <v>7000</v>
          </cell>
          <cell r="K581">
            <v>0</v>
          </cell>
          <cell r="L581">
            <v>0</v>
          </cell>
          <cell r="M581">
            <v>-1020.27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-2391.89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</row>
        <row r="582">
          <cell r="A582">
            <v>1800007</v>
          </cell>
          <cell r="H582">
            <v>7000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</row>
        <row r="583">
          <cell r="A583">
            <v>1800007</v>
          </cell>
          <cell r="H583">
            <v>7000</v>
          </cell>
          <cell r="K583">
            <v>0</v>
          </cell>
          <cell r="L583">
            <v>0</v>
          </cell>
          <cell r="M583">
            <v>-3412.16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-1435.14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</row>
        <row r="584">
          <cell r="A584">
            <v>1800007</v>
          </cell>
          <cell r="H584">
            <v>7000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</row>
        <row r="585">
          <cell r="A585">
            <v>1800008</v>
          </cell>
          <cell r="B585" t="str">
            <v>1800008</v>
          </cell>
          <cell r="G585" t="str">
            <v>HARD DISK</v>
          </cell>
          <cell r="H585">
            <v>5900</v>
          </cell>
          <cell r="K585">
            <v>0</v>
          </cell>
          <cell r="L585">
            <v>0</v>
          </cell>
          <cell r="M585">
            <v>-407.34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-2197.06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</row>
        <row r="586">
          <cell r="A586">
            <v>1800008</v>
          </cell>
          <cell r="H586">
            <v>5900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</row>
        <row r="587">
          <cell r="A587">
            <v>1800008</v>
          </cell>
          <cell r="H587">
            <v>5900</v>
          </cell>
          <cell r="K587">
            <v>0</v>
          </cell>
          <cell r="L587">
            <v>0</v>
          </cell>
          <cell r="M587">
            <v>-2604.4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-1318.24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</row>
        <row r="588">
          <cell r="A588">
            <v>1800008</v>
          </cell>
          <cell r="H588">
            <v>5900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</row>
        <row r="589">
          <cell r="A589">
            <v>1800009</v>
          </cell>
          <cell r="B589" t="str">
            <v>1800009</v>
          </cell>
          <cell r="G589" t="str">
            <v>PRINTER -SURAT</v>
          </cell>
          <cell r="H589">
            <v>9600</v>
          </cell>
          <cell r="K589">
            <v>0</v>
          </cell>
          <cell r="L589">
            <v>0</v>
          </cell>
          <cell r="M589">
            <v>-757.48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-3537.01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</row>
        <row r="590">
          <cell r="A590">
            <v>1800009</v>
          </cell>
          <cell r="H590">
            <v>9600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</row>
        <row r="591">
          <cell r="A591">
            <v>1800009</v>
          </cell>
          <cell r="H591">
            <v>9600</v>
          </cell>
          <cell r="K591">
            <v>0</v>
          </cell>
          <cell r="L591">
            <v>0</v>
          </cell>
          <cell r="M591">
            <v>-4294.49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-2122.1999999999998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</row>
        <row r="592">
          <cell r="A592">
            <v>1800009</v>
          </cell>
          <cell r="H592">
            <v>9600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</row>
        <row r="593">
          <cell r="A593">
            <v>1800010</v>
          </cell>
          <cell r="B593" t="str">
            <v>1800010</v>
          </cell>
          <cell r="G593" t="str">
            <v>HARD DISK -BARODA</v>
          </cell>
          <cell r="H593">
            <v>8100</v>
          </cell>
          <cell r="K593">
            <v>0</v>
          </cell>
          <cell r="L593">
            <v>0</v>
          </cell>
          <cell r="M593">
            <v>-8100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</row>
        <row r="594">
          <cell r="A594">
            <v>1800010</v>
          </cell>
          <cell r="H594">
            <v>8100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</row>
        <row r="595">
          <cell r="A595">
            <v>1800010</v>
          </cell>
          <cell r="H595">
            <v>8100</v>
          </cell>
          <cell r="K595">
            <v>0</v>
          </cell>
          <cell r="L595">
            <v>0</v>
          </cell>
          <cell r="M595">
            <v>-8100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</row>
        <row r="596">
          <cell r="A596">
            <v>1800010</v>
          </cell>
          <cell r="H596">
            <v>8100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</row>
        <row r="597">
          <cell r="A597">
            <v>1800011</v>
          </cell>
          <cell r="B597" t="str">
            <v>1800011</v>
          </cell>
          <cell r="G597" t="str">
            <v>PRINTER</v>
          </cell>
          <cell r="H597">
            <v>15000</v>
          </cell>
          <cell r="K597">
            <v>0</v>
          </cell>
          <cell r="L597">
            <v>0</v>
          </cell>
          <cell r="M597">
            <v>-10712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-1715.2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</row>
        <row r="598">
          <cell r="A598">
            <v>1800011</v>
          </cell>
          <cell r="H598">
            <v>15000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</row>
        <row r="599">
          <cell r="A599">
            <v>1800011</v>
          </cell>
          <cell r="H599">
            <v>15000</v>
          </cell>
          <cell r="K599">
            <v>0</v>
          </cell>
          <cell r="L599">
            <v>0</v>
          </cell>
          <cell r="M599">
            <v>-12427.2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-1029.1199999999999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</row>
        <row r="600">
          <cell r="A600">
            <v>1800011</v>
          </cell>
          <cell r="H600">
            <v>15000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</row>
        <row r="601">
          <cell r="A601">
            <v>1800012</v>
          </cell>
          <cell r="B601" t="str">
            <v>1800012</v>
          </cell>
          <cell r="G601" t="str">
            <v>COMPUTERS</v>
          </cell>
          <cell r="H601">
            <v>495000</v>
          </cell>
          <cell r="K601">
            <v>0</v>
          </cell>
          <cell r="L601">
            <v>0</v>
          </cell>
          <cell r="M601">
            <v>-333985.32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-64405.87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</row>
        <row r="602">
          <cell r="A602">
            <v>1800012</v>
          </cell>
          <cell r="H602">
            <v>495000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</row>
        <row r="603">
          <cell r="A603">
            <v>1800012</v>
          </cell>
          <cell r="H603">
            <v>495000</v>
          </cell>
          <cell r="K603">
            <v>0</v>
          </cell>
          <cell r="L603">
            <v>0</v>
          </cell>
          <cell r="M603">
            <v>-398391.19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-38643.519999999997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</row>
        <row r="604">
          <cell r="A604">
            <v>1800012</v>
          </cell>
          <cell r="H604">
            <v>495000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</row>
        <row r="605">
          <cell r="A605">
            <v>1800013</v>
          </cell>
          <cell r="B605" t="str">
            <v>1800013</v>
          </cell>
          <cell r="G605" t="str">
            <v>MODEM ( FCD-2L)</v>
          </cell>
          <cell r="H605">
            <v>43000</v>
          </cell>
          <cell r="K605">
            <v>0</v>
          </cell>
          <cell r="L605">
            <v>0</v>
          </cell>
          <cell r="M605">
            <v>-26473.86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-6610.46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</row>
        <row r="606">
          <cell r="A606">
            <v>1800013</v>
          </cell>
          <cell r="H606">
            <v>43000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</row>
        <row r="607">
          <cell r="A607">
            <v>1800013</v>
          </cell>
          <cell r="H607">
            <v>43000</v>
          </cell>
          <cell r="K607">
            <v>0</v>
          </cell>
          <cell r="L607">
            <v>0</v>
          </cell>
          <cell r="M607">
            <v>-33084.32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-3966.27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</row>
        <row r="608">
          <cell r="A608">
            <v>1800013</v>
          </cell>
          <cell r="H608">
            <v>43000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</row>
        <row r="609">
          <cell r="A609">
            <v>1800014</v>
          </cell>
          <cell r="B609" t="str">
            <v>1800014</v>
          </cell>
          <cell r="G609" t="str">
            <v>COMPUTER</v>
          </cell>
          <cell r="H609">
            <v>120500</v>
          </cell>
          <cell r="K609">
            <v>0</v>
          </cell>
          <cell r="L609">
            <v>0</v>
          </cell>
          <cell r="M609">
            <v>-75535.34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-17985.86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</row>
        <row r="610">
          <cell r="A610">
            <v>1800014</v>
          </cell>
          <cell r="H610">
            <v>120500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</row>
        <row r="611">
          <cell r="A611">
            <v>1800014</v>
          </cell>
          <cell r="H611">
            <v>120500</v>
          </cell>
          <cell r="K611">
            <v>0</v>
          </cell>
          <cell r="L611">
            <v>0</v>
          </cell>
          <cell r="M611">
            <v>-93521.2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-10791.52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</row>
        <row r="612">
          <cell r="A612">
            <v>1800014</v>
          </cell>
          <cell r="H612">
            <v>120500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</row>
        <row r="613">
          <cell r="A613">
            <v>1800015</v>
          </cell>
          <cell r="B613" t="str">
            <v>1800015</v>
          </cell>
          <cell r="G613" t="str">
            <v>COMPUTER</v>
          </cell>
          <cell r="H613">
            <v>22900</v>
          </cell>
          <cell r="K613">
            <v>0</v>
          </cell>
          <cell r="L613">
            <v>0</v>
          </cell>
          <cell r="M613">
            <v>-13662.2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-3695.12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</row>
        <row r="614">
          <cell r="A614">
            <v>1800015</v>
          </cell>
          <cell r="H614">
            <v>22900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</row>
        <row r="615">
          <cell r="A615">
            <v>1800015</v>
          </cell>
          <cell r="H615">
            <v>22900</v>
          </cell>
          <cell r="K615">
            <v>0</v>
          </cell>
          <cell r="L615">
            <v>0</v>
          </cell>
          <cell r="M615">
            <v>-17357.32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-2217.0700000000002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</row>
        <row r="616">
          <cell r="A616">
            <v>1800015</v>
          </cell>
          <cell r="H616">
            <v>22900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</row>
        <row r="617">
          <cell r="A617">
            <v>1800016</v>
          </cell>
          <cell r="B617" t="str">
            <v>1800016</v>
          </cell>
          <cell r="G617" t="str">
            <v>COMPUTER</v>
          </cell>
          <cell r="H617">
            <v>44250</v>
          </cell>
          <cell r="K617">
            <v>0</v>
          </cell>
          <cell r="L617">
            <v>0</v>
          </cell>
          <cell r="M617">
            <v>-24275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-7990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</row>
        <row r="618">
          <cell r="A618">
            <v>1800016</v>
          </cell>
          <cell r="H618">
            <v>44250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</row>
        <row r="619">
          <cell r="A619">
            <v>1800016</v>
          </cell>
          <cell r="H619">
            <v>44250</v>
          </cell>
          <cell r="K619">
            <v>0</v>
          </cell>
          <cell r="L619">
            <v>0</v>
          </cell>
          <cell r="M619">
            <v>-32265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-4794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</row>
        <row r="620">
          <cell r="A620">
            <v>1800016</v>
          </cell>
          <cell r="H620">
            <v>44250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</row>
        <row r="621">
          <cell r="A621">
            <v>1800017</v>
          </cell>
          <cell r="B621" t="str">
            <v>1800017</v>
          </cell>
          <cell r="G621" t="str">
            <v>COMPUTER</v>
          </cell>
          <cell r="H621">
            <v>30350</v>
          </cell>
          <cell r="K621">
            <v>0</v>
          </cell>
          <cell r="L621">
            <v>0</v>
          </cell>
          <cell r="M621">
            <v>-12519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-7132.4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</row>
        <row r="622">
          <cell r="A622">
            <v>1800017</v>
          </cell>
          <cell r="H622">
            <v>30350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</row>
        <row r="623">
          <cell r="A623">
            <v>1800017</v>
          </cell>
          <cell r="H623">
            <v>30350</v>
          </cell>
          <cell r="K623">
            <v>0</v>
          </cell>
          <cell r="L623">
            <v>0</v>
          </cell>
          <cell r="M623">
            <v>-19651.400000000001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-4279.4399999999996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</row>
        <row r="624">
          <cell r="A624">
            <v>1800017</v>
          </cell>
          <cell r="H624">
            <v>30350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</row>
        <row r="625">
          <cell r="A625">
            <v>1800018</v>
          </cell>
          <cell r="B625" t="str">
            <v>1800018</v>
          </cell>
          <cell r="G625" t="str">
            <v>WEB CAMERA</v>
          </cell>
          <cell r="H625">
            <v>5500</v>
          </cell>
          <cell r="K625">
            <v>0</v>
          </cell>
          <cell r="L625">
            <v>0</v>
          </cell>
          <cell r="M625">
            <v>-2782.25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-1087.0999999999999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</row>
        <row r="626">
          <cell r="A626">
            <v>1800018</v>
          </cell>
          <cell r="H626">
            <v>5500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</row>
        <row r="627">
          <cell r="A627">
            <v>1800018</v>
          </cell>
          <cell r="H627">
            <v>5500</v>
          </cell>
          <cell r="K627">
            <v>0</v>
          </cell>
          <cell r="L627">
            <v>0</v>
          </cell>
          <cell r="M627">
            <v>-3869.35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-652.26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</row>
        <row r="628">
          <cell r="A628">
            <v>1800018</v>
          </cell>
          <cell r="H628">
            <v>5500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</row>
        <row r="629">
          <cell r="A629">
            <v>1800019</v>
          </cell>
          <cell r="B629" t="str">
            <v>1800019</v>
          </cell>
          <cell r="G629" t="str">
            <v>SERVER SHARER SWITCH</v>
          </cell>
          <cell r="H629">
            <v>9500</v>
          </cell>
          <cell r="K629">
            <v>0</v>
          </cell>
          <cell r="L629">
            <v>0</v>
          </cell>
          <cell r="M629">
            <v>-5486.58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-1605.37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</row>
        <row r="630">
          <cell r="A630">
            <v>1800019</v>
          </cell>
          <cell r="H630">
            <v>9500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</row>
        <row r="631">
          <cell r="A631">
            <v>1800019</v>
          </cell>
          <cell r="H631">
            <v>9500</v>
          </cell>
          <cell r="K631">
            <v>0</v>
          </cell>
          <cell r="L631">
            <v>0</v>
          </cell>
          <cell r="M631">
            <v>-7091.95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-963.22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</row>
        <row r="632">
          <cell r="A632">
            <v>1800019</v>
          </cell>
          <cell r="H632">
            <v>9500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</row>
        <row r="633">
          <cell r="A633">
            <v>1800020</v>
          </cell>
          <cell r="B633" t="str">
            <v>1800020</v>
          </cell>
          <cell r="G633" t="str">
            <v>HARD DISK</v>
          </cell>
          <cell r="H633">
            <v>10500</v>
          </cell>
          <cell r="K633">
            <v>0</v>
          </cell>
          <cell r="L633">
            <v>0</v>
          </cell>
          <cell r="M633">
            <v>-5870.79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-1851.68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</row>
        <row r="634">
          <cell r="A634">
            <v>1800020</v>
          </cell>
          <cell r="H634">
            <v>10500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</row>
        <row r="635">
          <cell r="A635">
            <v>1800020</v>
          </cell>
          <cell r="H635">
            <v>10500</v>
          </cell>
          <cell r="K635">
            <v>0</v>
          </cell>
          <cell r="L635">
            <v>0</v>
          </cell>
          <cell r="M635">
            <v>-7722.47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-1111.01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</row>
        <row r="636">
          <cell r="A636">
            <v>1800020</v>
          </cell>
          <cell r="H636">
            <v>10500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</row>
        <row r="637">
          <cell r="A637">
            <v>1800021</v>
          </cell>
          <cell r="B637" t="str">
            <v>1800021</v>
          </cell>
          <cell r="G637" t="str">
            <v>HARD DISK</v>
          </cell>
          <cell r="H637">
            <v>7500</v>
          </cell>
          <cell r="K637">
            <v>0</v>
          </cell>
          <cell r="L637">
            <v>0</v>
          </cell>
          <cell r="M637">
            <v>-4099.7299999999996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-1360.11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</row>
        <row r="638">
          <cell r="A638">
            <v>1800021</v>
          </cell>
          <cell r="H638">
            <v>7500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</row>
        <row r="639">
          <cell r="A639">
            <v>1800021</v>
          </cell>
          <cell r="H639">
            <v>7500</v>
          </cell>
          <cell r="K639">
            <v>0</v>
          </cell>
          <cell r="L639">
            <v>0</v>
          </cell>
          <cell r="M639">
            <v>-5459.84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-816.06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</row>
        <row r="640">
          <cell r="A640">
            <v>1800021</v>
          </cell>
          <cell r="H640">
            <v>7500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</row>
        <row r="641">
          <cell r="A641">
            <v>1800022</v>
          </cell>
          <cell r="B641" t="str">
            <v>1800022</v>
          </cell>
          <cell r="G641" t="str">
            <v>HARD DISK</v>
          </cell>
          <cell r="H641">
            <v>9800</v>
          </cell>
          <cell r="K641">
            <v>0</v>
          </cell>
          <cell r="L641">
            <v>0</v>
          </cell>
          <cell r="M641">
            <v>-5190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-1844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</row>
        <row r="642">
          <cell r="A642">
            <v>1800022</v>
          </cell>
          <cell r="H642">
            <v>9800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</row>
        <row r="643">
          <cell r="A643">
            <v>1800022</v>
          </cell>
          <cell r="H643">
            <v>9800</v>
          </cell>
          <cell r="K643">
            <v>0</v>
          </cell>
          <cell r="L643">
            <v>0</v>
          </cell>
          <cell r="M643">
            <v>-7034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-1106.4000000000001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</row>
        <row r="644">
          <cell r="A644">
            <v>1800022</v>
          </cell>
          <cell r="H644">
            <v>9800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</row>
        <row r="645">
          <cell r="A645">
            <v>1800023</v>
          </cell>
          <cell r="B645" t="str">
            <v>1800023</v>
          </cell>
          <cell r="G645" t="str">
            <v>COMPUTER RAM &amp; CABINET</v>
          </cell>
          <cell r="H645">
            <v>11470</v>
          </cell>
          <cell r="K645">
            <v>0</v>
          </cell>
          <cell r="L645">
            <v>0</v>
          </cell>
          <cell r="M645">
            <v>-7272.92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-1678.83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</row>
        <row r="646">
          <cell r="A646">
            <v>1800023</v>
          </cell>
          <cell r="H646">
            <v>11470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</row>
        <row r="647">
          <cell r="A647">
            <v>1800023</v>
          </cell>
          <cell r="H647">
            <v>11470</v>
          </cell>
          <cell r="K647">
            <v>0</v>
          </cell>
          <cell r="L647">
            <v>0</v>
          </cell>
          <cell r="M647">
            <v>-8951.75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-1007.3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</row>
        <row r="648">
          <cell r="A648">
            <v>1800023</v>
          </cell>
          <cell r="H648">
            <v>11470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</row>
        <row r="649">
          <cell r="A649">
            <v>1800024</v>
          </cell>
          <cell r="B649" t="str">
            <v>1800024</v>
          </cell>
          <cell r="G649" t="str">
            <v>USB STORAGE DEVISE</v>
          </cell>
          <cell r="H649">
            <v>11500</v>
          </cell>
          <cell r="K649">
            <v>0</v>
          </cell>
          <cell r="L649">
            <v>0</v>
          </cell>
          <cell r="M649">
            <v>-4683.18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-2726.73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</row>
        <row r="650">
          <cell r="A650">
            <v>1800024</v>
          </cell>
          <cell r="H650">
            <v>11500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</row>
        <row r="651">
          <cell r="A651">
            <v>1800024</v>
          </cell>
          <cell r="H651">
            <v>11500</v>
          </cell>
          <cell r="K651">
            <v>0</v>
          </cell>
          <cell r="L651">
            <v>0</v>
          </cell>
          <cell r="M651">
            <v>-7409.91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-1636.04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</row>
        <row r="652">
          <cell r="A652">
            <v>1800024</v>
          </cell>
          <cell r="H652">
            <v>11500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</row>
        <row r="653">
          <cell r="A653">
            <v>1800025</v>
          </cell>
          <cell r="B653" t="str">
            <v>1800025</v>
          </cell>
          <cell r="G653" t="str">
            <v>RAM</v>
          </cell>
          <cell r="H653">
            <v>8600</v>
          </cell>
          <cell r="K653">
            <v>0</v>
          </cell>
          <cell r="L653">
            <v>0</v>
          </cell>
          <cell r="M653">
            <v>-3440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-2064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</row>
        <row r="654">
          <cell r="A654">
            <v>1800025</v>
          </cell>
          <cell r="H654">
            <v>8600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</row>
        <row r="655">
          <cell r="A655">
            <v>1800025</v>
          </cell>
          <cell r="H655">
            <v>8600</v>
          </cell>
          <cell r="K655">
            <v>0</v>
          </cell>
          <cell r="L655">
            <v>0</v>
          </cell>
          <cell r="M655">
            <v>-5504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-1238.4000000000001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</row>
        <row r="656">
          <cell r="A656">
            <v>1800025</v>
          </cell>
          <cell r="H656">
            <v>8600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</row>
        <row r="657">
          <cell r="A657">
            <v>1800026</v>
          </cell>
          <cell r="B657" t="str">
            <v>1800026</v>
          </cell>
          <cell r="G657" t="str">
            <v>USB STORAGE DEVISE</v>
          </cell>
          <cell r="H657">
            <v>9000</v>
          </cell>
          <cell r="K657">
            <v>0</v>
          </cell>
          <cell r="L657">
            <v>0</v>
          </cell>
          <cell r="M657">
            <v>-3244.93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-2302.0300000000002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</row>
        <row r="658">
          <cell r="A658">
            <v>1800026</v>
          </cell>
          <cell r="H658">
            <v>9000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</row>
        <row r="659">
          <cell r="A659">
            <v>1800026</v>
          </cell>
          <cell r="H659">
            <v>9000</v>
          </cell>
          <cell r="K659">
            <v>0</v>
          </cell>
          <cell r="L659">
            <v>0</v>
          </cell>
          <cell r="M659">
            <v>-5546.96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-1381.22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</row>
        <row r="660">
          <cell r="A660">
            <v>1800026</v>
          </cell>
          <cell r="H660">
            <v>9000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</row>
        <row r="661">
          <cell r="A661">
            <v>1800027</v>
          </cell>
          <cell r="B661" t="str">
            <v>1800027</v>
          </cell>
          <cell r="G661" t="str">
            <v>RAM</v>
          </cell>
          <cell r="H661">
            <v>9600</v>
          </cell>
          <cell r="K661">
            <v>0</v>
          </cell>
          <cell r="L661">
            <v>0</v>
          </cell>
          <cell r="M661">
            <v>-9600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</row>
        <row r="662">
          <cell r="A662">
            <v>1800027</v>
          </cell>
          <cell r="H662">
            <v>9600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</row>
        <row r="663">
          <cell r="A663">
            <v>1800027</v>
          </cell>
          <cell r="H663">
            <v>9600</v>
          </cell>
          <cell r="K663">
            <v>0</v>
          </cell>
          <cell r="L663">
            <v>0</v>
          </cell>
          <cell r="M663">
            <v>-9600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</row>
        <row r="664">
          <cell r="A664">
            <v>1800027</v>
          </cell>
          <cell r="H664">
            <v>9600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</row>
        <row r="665">
          <cell r="A665">
            <v>1800028</v>
          </cell>
          <cell r="B665" t="str">
            <v>1800028</v>
          </cell>
          <cell r="G665" t="str">
            <v>RAM</v>
          </cell>
          <cell r="H665">
            <v>21300</v>
          </cell>
          <cell r="K665">
            <v>0</v>
          </cell>
          <cell r="L665">
            <v>0</v>
          </cell>
          <cell r="M665">
            <v>-6932.71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-5746.92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</row>
        <row r="666">
          <cell r="A666">
            <v>1800028</v>
          </cell>
          <cell r="H666">
            <v>21300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</row>
        <row r="667">
          <cell r="A667">
            <v>1800028</v>
          </cell>
          <cell r="H667">
            <v>21300</v>
          </cell>
          <cell r="K667">
            <v>0</v>
          </cell>
          <cell r="L667">
            <v>0</v>
          </cell>
          <cell r="M667">
            <v>-12679.63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-3448.15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</row>
        <row r="668">
          <cell r="A668">
            <v>1800028</v>
          </cell>
          <cell r="H668">
            <v>21300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</row>
        <row r="669">
          <cell r="A669">
            <v>1800029</v>
          </cell>
          <cell r="B669" t="str">
            <v>1800029</v>
          </cell>
          <cell r="G669" t="str">
            <v>UPS - Ahmedabad</v>
          </cell>
          <cell r="H669">
            <v>19000</v>
          </cell>
          <cell r="K669">
            <v>0</v>
          </cell>
          <cell r="L669">
            <v>0</v>
          </cell>
          <cell r="M669">
            <v>-14896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-4607.5200000000004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13600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</row>
        <row r="670">
          <cell r="A670">
            <v>1800029</v>
          </cell>
          <cell r="H670">
            <v>19000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13600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</row>
        <row r="671">
          <cell r="A671">
            <v>1800029</v>
          </cell>
          <cell r="H671">
            <v>32600</v>
          </cell>
          <cell r="K671">
            <v>0</v>
          </cell>
          <cell r="L671">
            <v>0</v>
          </cell>
          <cell r="M671">
            <v>-19503.52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-5238.59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</row>
        <row r="672">
          <cell r="A672">
            <v>1800029</v>
          </cell>
          <cell r="H672">
            <v>32600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</row>
        <row r="673">
          <cell r="A673">
            <v>1800030</v>
          </cell>
          <cell r="B673" t="str">
            <v>1800030</v>
          </cell>
          <cell r="G673" t="str">
            <v>UPS - Ahmedabad</v>
          </cell>
          <cell r="H673">
            <v>3500</v>
          </cell>
          <cell r="K673">
            <v>0</v>
          </cell>
          <cell r="L673">
            <v>0</v>
          </cell>
          <cell r="M673">
            <v>-3500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</row>
        <row r="674">
          <cell r="A674">
            <v>1800030</v>
          </cell>
          <cell r="H674">
            <v>3500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</row>
        <row r="675">
          <cell r="A675">
            <v>1800030</v>
          </cell>
          <cell r="H675">
            <v>3500</v>
          </cell>
          <cell r="K675">
            <v>0</v>
          </cell>
          <cell r="L675">
            <v>0</v>
          </cell>
          <cell r="M675">
            <v>-3500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</row>
        <row r="676">
          <cell r="A676">
            <v>1800030</v>
          </cell>
          <cell r="H676">
            <v>3500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</row>
        <row r="677">
          <cell r="A677">
            <v>1800031</v>
          </cell>
          <cell r="B677" t="str">
            <v>1800031</v>
          </cell>
          <cell r="G677" t="str">
            <v>BATTERY - BARODA</v>
          </cell>
          <cell r="H677">
            <v>46000</v>
          </cell>
          <cell r="K677">
            <v>0</v>
          </cell>
          <cell r="L677">
            <v>0</v>
          </cell>
          <cell r="M677">
            <v>-27443.73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-7422.51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</row>
        <row r="678">
          <cell r="A678">
            <v>1800031</v>
          </cell>
          <cell r="H678">
            <v>46000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</row>
        <row r="679">
          <cell r="A679">
            <v>1800031</v>
          </cell>
          <cell r="H679">
            <v>46000</v>
          </cell>
          <cell r="K679">
            <v>0</v>
          </cell>
          <cell r="L679">
            <v>0</v>
          </cell>
          <cell r="M679">
            <v>-34866.239999999998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-4453.5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</row>
        <row r="680">
          <cell r="A680">
            <v>1800031</v>
          </cell>
          <cell r="H680">
            <v>46000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</row>
        <row r="681">
          <cell r="A681">
            <v>1800032</v>
          </cell>
          <cell r="B681" t="str">
            <v>1800032</v>
          </cell>
          <cell r="G681" t="str">
            <v>UPS - AHMEDABAD</v>
          </cell>
          <cell r="H681">
            <v>8650</v>
          </cell>
          <cell r="K681">
            <v>0</v>
          </cell>
          <cell r="L681">
            <v>0</v>
          </cell>
          <cell r="M681">
            <v>-3801.26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-1939.5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</row>
        <row r="682">
          <cell r="A682">
            <v>1800032</v>
          </cell>
          <cell r="H682">
            <v>8650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</row>
        <row r="683">
          <cell r="A683">
            <v>1800032</v>
          </cell>
          <cell r="H683">
            <v>8650</v>
          </cell>
          <cell r="K683">
            <v>0</v>
          </cell>
          <cell r="L683">
            <v>0</v>
          </cell>
          <cell r="M683">
            <v>-5740.76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-1163.7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</row>
        <row r="684">
          <cell r="A684">
            <v>1800032</v>
          </cell>
          <cell r="H684">
            <v>8650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</row>
        <row r="685">
          <cell r="A685">
            <v>1800033</v>
          </cell>
          <cell r="B685" t="str">
            <v>1800033</v>
          </cell>
          <cell r="G685" t="str">
            <v>USB STORAGE DEVISE</v>
          </cell>
          <cell r="H685">
            <v>9500</v>
          </cell>
          <cell r="K685">
            <v>0</v>
          </cell>
          <cell r="L685">
            <v>0</v>
          </cell>
          <cell r="M685">
            <v>-9500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</row>
        <row r="686">
          <cell r="A686">
            <v>1800033</v>
          </cell>
          <cell r="H686">
            <v>9500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</row>
        <row r="687">
          <cell r="A687">
            <v>1800033</v>
          </cell>
          <cell r="H687">
            <v>9500</v>
          </cell>
          <cell r="K687">
            <v>0</v>
          </cell>
          <cell r="L687">
            <v>0</v>
          </cell>
          <cell r="M687">
            <v>-9500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</row>
        <row r="688">
          <cell r="A688">
            <v>1800033</v>
          </cell>
          <cell r="H688">
            <v>9500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</row>
        <row r="689">
          <cell r="A689">
            <v>1800034</v>
          </cell>
          <cell r="B689" t="str">
            <v>1800034</v>
          </cell>
          <cell r="G689" t="str">
            <v>PRINTER -AHMEDABD</v>
          </cell>
          <cell r="H689">
            <v>9500</v>
          </cell>
          <cell r="K689">
            <v>0</v>
          </cell>
          <cell r="L689">
            <v>0</v>
          </cell>
          <cell r="M689">
            <v>-374.79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-3650.08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</row>
        <row r="690">
          <cell r="A690">
            <v>1800034</v>
          </cell>
          <cell r="H690">
            <v>9500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</row>
        <row r="691">
          <cell r="A691">
            <v>1800034</v>
          </cell>
          <cell r="H691">
            <v>9500</v>
          </cell>
          <cell r="K691">
            <v>0</v>
          </cell>
          <cell r="L691">
            <v>0</v>
          </cell>
          <cell r="M691">
            <v>-4024.87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-2190.0500000000002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</row>
        <row r="692">
          <cell r="A692">
            <v>1800034</v>
          </cell>
          <cell r="H692">
            <v>9500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</row>
        <row r="693">
          <cell r="A693">
            <v>1800035</v>
          </cell>
          <cell r="B693" t="str">
            <v>1800035</v>
          </cell>
          <cell r="G693" t="str">
            <v>LAPTOP -VAPI</v>
          </cell>
          <cell r="H693">
            <v>35880</v>
          </cell>
          <cell r="K693">
            <v>0</v>
          </cell>
          <cell r="L693">
            <v>0</v>
          </cell>
          <cell r="M693">
            <v>-1651.46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-13691.42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</row>
        <row r="694">
          <cell r="A694">
            <v>1800035</v>
          </cell>
          <cell r="H694">
            <v>35880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</row>
        <row r="695">
          <cell r="A695">
            <v>1800035</v>
          </cell>
          <cell r="H695">
            <v>35880</v>
          </cell>
          <cell r="K695">
            <v>0</v>
          </cell>
          <cell r="L695">
            <v>0</v>
          </cell>
          <cell r="M695">
            <v>-15342.88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-8214.85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</row>
        <row r="696">
          <cell r="A696">
            <v>1800035</v>
          </cell>
          <cell r="H696">
            <v>35880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</row>
        <row r="697">
          <cell r="A697">
            <v>1800036</v>
          </cell>
          <cell r="B697" t="str">
            <v>1800036</v>
          </cell>
          <cell r="G697" t="str">
            <v>COMPUTER -SERVER</v>
          </cell>
          <cell r="H697">
            <v>18100</v>
          </cell>
          <cell r="K697">
            <v>0</v>
          </cell>
          <cell r="L697">
            <v>0</v>
          </cell>
          <cell r="M697">
            <v>-416.55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-7073.38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</row>
        <row r="698">
          <cell r="A698">
            <v>1800036</v>
          </cell>
          <cell r="H698">
            <v>18100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</row>
        <row r="699">
          <cell r="A699">
            <v>1800036</v>
          </cell>
          <cell r="H699">
            <v>18100</v>
          </cell>
          <cell r="K699">
            <v>0</v>
          </cell>
          <cell r="L699">
            <v>0</v>
          </cell>
          <cell r="M699">
            <v>-7489.93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-4244.03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</row>
        <row r="700">
          <cell r="A700">
            <v>1800036</v>
          </cell>
          <cell r="H700">
            <v>18100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</row>
        <row r="701">
          <cell r="A701">
            <v>1800037</v>
          </cell>
          <cell r="B701" t="str">
            <v>1800037</v>
          </cell>
          <cell r="G701" t="str">
            <v>COMPUTER - BARODA</v>
          </cell>
          <cell r="H701">
            <v>12575</v>
          </cell>
          <cell r="K701">
            <v>0</v>
          </cell>
          <cell r="L701">
            <v>0</v>
          </cell>
          <cell r="M701">
            <v>-551.23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-4809.51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</row>
        <row r="702">
          <cell r="A702">
            <v>1800037</v>
          </cell>
          <cell r="H702">
            <v>12575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</row>
        <row r="703">
          <cell r="A703">
            <v>1800037</v>
          </cell>
          <cell r="H703">
            <v>12575</v>
          </cell>
          <cell r="K703">
            <v>0</v>
          </cell>
          <cell r="L703">
            <v>0</v>
          </cell>
          <cell r="M703">
            <v>-5360.74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-2885.7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</row>
        <row r="704">
          <cell r="A704">
            <v>1800037</v>
          </cell>
          <cell r="H704">
            <v>12575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</row>
        <row r="705">
          <cell r="A705">
            <v>1800038</v>
          </cell>
          <cell r="B705" t="str">
            <v>1800038</v>
          </cell>
          <cell r="G705" t="str">
            <v>PEN - DRIVE</v>
          </cell>
          <cell r="H705">
            <v>6400</v>
          </cell>
          <cell r="K705">
            <v>0</v>
          </cell>
          <cell r="L705">
            <v>0</v>
          </cell>
          <cell r="M705">
            <v>-133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-2506.8000000000002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</row>
        <row r="706">
          <cell r="A706">
            <v>1800038</v>
          </cell>
          <cell r="H706">
            <v>6400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</row>
        <row r="707">
          <cell r="A707">
            <v>1800038</v>
          </cell>
          <cell r="H707">
            <v>6400</v>
          </cell>
          <cell r="K707">
            <v>0</v>
          </cell>
          <cell r="L707">
            <v>0</v>
          </cell>
          <cell r="M707">
            <v>-2639.8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-1504.08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</row>
        <row r="708">
          <cell r="A708">
            <v>1800038</v>
          </cell>
          <cell r="H708">
            <v>6400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</row>
        <row r="709">
          <cell r="A709">
            <v>1800039</v>
          </cell>
          <cell r="B709" t="str">
            <v>1800039</v>
          </cell>
          <cell r="G709" t="str">
            <v>SEGATE HDD -BARODA</v>
          </cell>
          <cell r="H709">
            <v>11250</v>
          </cell>
          <cell r="K709">
            <v>0</v>
          </cell>
          <cell r="L709">
            <v>0</v>
          </cell>
          <cell r="M709">
            <v>-147.94999999999999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-4440.82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</row>
        <row r="710">
          <cell r="A710">
            <v>1800039</v>
          </cell>
          <cell r="H710">
            <v>11250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</row>
        <row r="711">
          <cell r="A711">
            <v>1800039</v>
          </cell>
          <cell r="H711">
            <v>11250</v>
          </cell>
          <cell r="K711">
            <v>0</v>
          </cell>
          <cell r="L711">
            <v>0</v>
          </cell>
          <cell r="M711">
            <v>-4588.7700000000004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-2664.49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</row>
        <row r="712">
          <cell r="A712">
            <v>1800039</v>
          </cell>
          <cell r="H712">
            <v>11250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</row>
        <row r="713">
          <cell r="A713">
            <v>1800040</v>
          </cell>
          <cell r="B713" t="str">
            <v>1800040</v>
          </cell>
          <cell r="G713" t="str">
            <v>MONITOR - LCD SILVER</v>
          </cell>
          <cell r="H713">
            <v>12700</v>
          </cell>
          <cell r="K713">
            <v>0</v>
          </cell>
          <cell r="L713">
            <v>0</v>
          </cell>
          <cell r="M713">
            <v>-389.7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-4924.12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</row>
        <row r="714">
          <cell r="A714">
            <v>1800040</v>
          </cell>
          <cell r="H714">
            <v>12700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</row>
        <row r="715">
          <cell r="A715">
            <v>1800040</v>
          </cell>
          <cell r="H715">
            <v>12700</v>
          </cell>
          <cell r="K715">
            <v>0</v>
          </cell>
          <cell r="L715">
            <v>0</v>
          </cell>
          <cell r="M715">
            <v>-5313.82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-2954.47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</row>
        <row r="716">
          <cell r="A716">
            <v>1800040</v>
          </cell>
          <cell r="H716">
            <v>12700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</row>
        <row r="717">
          <cell r="A717">
            <v>1800041</v>
          </cell>
          <cell r="B717" t="str">
            <v>1800041</v>
          </cell>
          <cell r="G717" t="str">
            <v>PHOTOSMART PRINTER</v>
          </cell>
          <cell r="H717">
            <v>6950</v>
          </cell>
          <cell r="K717">
            <v>0</v>
          </cell>
          <cell r="L717">
            <v>0</v>
          </cell>
          <cell r="M717">
            <v>-15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-2774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</row>
        <row r="718">
          <cell r="A718">
            <v>1800041</v>
          </cell>
          <cell r="H718">
            <v>6950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</row>
        <row r="719">
          <cell r="A719">
            <v>1800041</v>
          </cell>
          <cell r="H719">
            <v>6950</v>
          </cell>
          <cell r="K719">
            <v>0</v>
          </cell>
          <cell r="L719">
            <v>0</v>
          </cell>
          <cell r="M719">
            <v>-2789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-1664.4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</row>
        <row r="720">
          <cell r="A720">
            <v>1800041</v>
          </cell>
          <cell r="H720">
            <v>6950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</row>
        <row r="721">
          <cell r="A721">
            <v>1800042</v>
          </cell>
          <cell r="B721" t="str">
            <v>1800042</v>
          </cell>
          <cell r="G721" t="str">
            <v>LINUX VER. 7.3</v>
          </cell>
          <cell r="H721">
            <v>8300</v>
          </cell>
          <cell r="K721">
            <v>0</v>
          </cell>
          <cell r="L721">
            <v>0</v>
          </cell>
          <cell r="M721">
            <v>-5662.37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-1055.05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</row>
        <row r="722">
          <cell r="A722">
            <v>1800042</v>
          </cell>
          <cell r="H722">
            <v>8300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</row>
        <row r="723">
          <cell r="A723">
            <v>1800042</v>
          </cell>
          <cell r="H723">
            <v>8300</v>
          </cell>
          <cell r="K723">
            <v>0</v>
          </cell>
          <cell r="L723">
            <v>0</v>
          </cell>
          <cell r="M723">
            <v>-6717.42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-633.03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</row>
        <row r="724">
          <cell r="A724">
            <v>1800042</v>
          </cell>
          <cell r="H724">
            <v>8300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</row>
        <row r="725">
          <cell r="A725">
            <v>1800043</v>
          </cell>
          <cell r="B725" t="str">
            <v>1800043</v>
          </cell>
          <cell r="G725" t="str">
            <v>INTERSCAN VIRUS</v>
          </cell>
          <cell r="H725">
            <v>350700</v>
          </cell>
          <cell r="K725">
            <v>0</v>
          </cell>
          <cell r="L725">
            <v>0</v>
          </cell>
          <cell r="M725">
            <v>-235378.31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-46128.68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</row>
        <row r="726">
          <cell r="A726">
            <v>1800043</v>
          </cell>
          <cell r="H726">
            <v>350700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</row>
        <row r="727">
          <cell r="A727">
            <v>1800043</v>
          </cell>
          <cell r="H727">
            <v>350700</v>
          </cell>
          <cell r="K727">
            <v>0</v>
          </cell>
          <cell r="L727">
            <v>0</v>
          </cell>
          <cell r="M727">
            <v>-281506.99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-27677.200000000001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</row>
        <row r="728">
          <cell r="A728">
            <v>1800043</v>
          </cell>
          <cell r="H728">
            <v>350700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</row>
        <row r="729">
          <cell r="A729">
            <v>1800044</v>
          </cell>
          <cell r="B729" t="str">
            <v>1800044</v>
          </cell>
          <cell r="G729" t="str">
            <v>TALLY (TDS SOFTWARE)</v>
          </cell>
          <cell r="H729">
            <v>5940</v>
          </cell>
          <cell r="K729">
            <v>0</v>
          </cell>
          <cell r="L729">
            <v>0</v>
          </cell>
          <cell r="M729">
            <v>-3963.3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-790.68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</row>
        <row r="730">
          <cell r="A730">
            <v>1800044</v>
          </cell>
          <cell r="H730">
            <v>5940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</row>
        <row r="731">
          <cell r="A731">
            <v>1800044</v>
          </cell>
          <cell r="H731">
            <v>5940</v>
          </cell>
          <cell r="K731">
            <v>0</v>
          </cell>
          <cell r="L731">
            <v>0</v>
          </cell>
          <cell r="M731">
            <v>-4753.9799999999996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-474.41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</row>
        <row r="732">
          <cell r="A732">
            <v>1800044</v>
          </cell>
          <cell r="H732">
            <v>5940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</row>
        <row r="733">
          <cell r="A733">
            <v>1800045</v>
          </cell>
          <cell r="B733" t="str">
            <v>1800045</v>
          </cell>
          <cell r="G733" t="str">
            <v>TALLY</v>
          </cell>
          <cell r="H733">
            <v>19250</v>
          </cell>
          <cell r="K733">
            <v>0</v>
          </cell>
          <cell r="L733">
            <v>0</v>
          </cell>
          <cell r="M733">
            <v>-13914.85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-2134.06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</row>
        <row r="734">
          <cell r="A734">
            <v>1800045</v>
          </cell>
          <cell r="H734">
            <v>19250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</row>
        <row r="735">
          <cell r="A735">
            <v>1800045</v>
          </cell>
          <cell r="H735">
            <v>19250</v>
          </cell>
          <cell r="K735">
            <v>0</v>
          </cell>
          <cell r="L735">
            <v>0</v>
          </cell>
          <cell r="M735">
            <v>-16048.91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-1280.44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</row>
        <row r="736">
          <cell r="A736">
            <v>1800045</v>
          </cell>
          <cell r="H736">
            <v>19250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</row>
        <row r="737">
          <cell r="A737">
            <v>1800046</v>
          </cell>
          <cell r="B737" t="str">
            <v>1800046</v>
          </cell>
          <cell r="G737" t="str">
            <v>TALLY MULTIUSER</v>
          </cell>
          <cell r="H737">
            <v>30500</v>
          </cell>
          <cell r="K737">
            <v>0</v>
          </cell>
          <cell r="L737">
            <v>0</v>
          </cell>
          <cell r="M737">
            <v>-18898.3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-4640.68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</row>
        <row r="738">
          <cell r="A738">
            <v>1800046</v>
          </cell>
          <cell r="H738">
            <v>30500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</row>
        <row r="739">
          <cell r="A739">
            <v>1800046</v>
          </cell>
          <cell r="H739">
            <v>30500</v>
          </cell>
          <cell r="K739">
            <v>0</v>
          </cell>
          <cell r="L739">
            <v>0</v>
          </cell>
          <cell r="M739">
            <v>-23538.98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-2784.41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</row>
        <row r="740">
          <cell r="A740">
            <v>1800046</v>
          </cell>
          <cell r="H740">
            <v>30500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</row>
        <row r="741">
          <cell r="A741">
            <v>1800047</v>
          </cell>
          <cell r="B741" t="str">
            <v>1800047</v>
          </cell>
          <cell r="G741" t="str">
            <v>UPS - Surat</v>
          </cell>
          <cell r="H741">
            <v>22400</v>
          </cell>
          <cell r="K741">
            <v>0</v>
          </cell>
          <cell r="L741">
            <v>0</v>
          </cell>
          <cell r="M741">
            <v>-17562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-1935.2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</row>
        <row r="742">
          <cell r="A742">
            <v>1800047</v>
          </cell>
          <cell r="H742">
            <v>22400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</row>
        <row r="743">
          <cell r="A743">
            <v>1800047</v>
          </cell>
          <cell r="H743">
            <v>22400</v>
          </cell>
          <cell r="K743">
            <v>0</v>
          </cell>
          <cell r="L743">
            <v>0</v>
          </cell>
          <cell r="M743">
            <v>-19497.2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-1161.1199999999999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</row>
        <row r="744">
          <cell r="A744">
            <v>1800047</v>
          </cell>
          <cell r="H744">
            <v>22400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</row>
        <row r="745">
          <cell r="A745">
            <v>1800048</v>
          </cell>
          <cell r="B745" t="str">
            <v>1800048</v>
          </cell>
          <cell r="G745" t="str">
            <v>PRINTER</v>
          </cell>
          <cell r="H745">
            <v>14950</v>
          </cell>
          <cell r="K745">
            <v>0</v>
          </cell>
          <cell r="L745">
            <v>0</v>
          </cell>
          <cell r="M745">
            <v>-10724.02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-1690.39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</row>
        <row r="746">
          <cell r="A746">
            <v>1800048</v>
          </cell>
          <cell r="H746">
            <v>14950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</row>
        <row r="747">
          <cell r="A747">
            <v>1800048</v>
          </cell>
          <cell r="H747">
            <v>14950</v>
          </cell>
          <cell r="K747">
            <v>0</v>
          </cell>
          <cell r="L747">
            <v>0</v>
          </cell>
          <cell r="M747">
            <v>-12414.41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-1014.24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</row>
        <row r="748">
          <cell r="A748">
            <v>1800048</v>
          </cell>
          <cell r="H748">
            <v>14950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</row>
        <row r="749">
          <cell r="A749">
            <v>1800049</v>
          </cell>
          <cell r="B749" t="str">
            <v>1800049</v>
          </cell>
          <cell r="G749" t="str">
            <v>SCANNER &amp; CD WRITERS</v>
          </cell>
          <cell r="H749">
            <v>9102</v>
          </cell>
          <cell r="K749">
            <v>0</v>
          </cell>
          <cell r="L749">
            <v>0</v>
          </cell>
          <cell r="M749">
            <v>-6640.42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-984.63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</row>
        <row r="750">
          <cell r="A750">
            <v>1800049</v>
          </cell>
          <cell r="H750">
            <v>9102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</row>
        <row r="751">
          <cell r="A751">
            <v>1800049</v>
          </cell>
          <cell r="H751">
            <v>9102</v>
          </cell>
          <cell r="K751">
            <v>0</v>
          </cell>
          <cell r="L751">
            <v>0</v>
          </cell>
          <cell r="M751">
            <v>-7625.05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-590.78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</row>
        <row r="752">
          <cell r="A752">
            <v>1800049</v>
          </cell>
          <cell r="H752">
            <v>9102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</row>
        <row r="753">
          <cell r="A753">
            <v>1800050</v>
          </cell>
          <cell r="B753" t="str">
            <v>1800050</v>
          </cell>
          <cell r="G753" t="str">
            <v>Acer Laptop -  2304</v>
          </cell>
          <cell r="H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-12810.96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35000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</row>
        <row r="754">
          <cell r="A754">
            <v>1800050</v>
          </cell>
          <cell r="H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35000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</row>
        <row r="755">
          <cell r="A755">
            <v>1800050</v>
          </cell>
          <cell r="H755">
            <v>35000</v>
          </cell>
          <cell r="K755">
            <v>0</v>
          </cell>
          <cell r="L755">
            <v>0</v>
          </cell>
          <cell r="M755">
            <v>-12810.96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-8875.6200000000008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</row>
        <row r="756">
          <cell r="A756">
            <v>1800050</v>
          </cell>
          <cell r="H756">
            <v>35000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</row>
        <row r="757">
          <cell r="A757">
            <v>1800051</v>
          </cell>
          <cell r="B757" t="str">
            <v>1800051</v>
          </cell>
          <cell r="G757" t="str">
            <v>Hp OfficeJet Printer No. 5510</v>
          </cell>
          <cell r="H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-2679.23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9550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</row>
        <row r="758">
          <cell r="A758">
            <v>1800051</v>
          </cell>
          <cell r="H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9550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</row>
        <row r="759">
          <cell r="A759">
            <v>1800051</v>
          </cell>
          <cell r="H759">
            <v>9550</v>
          </cell>
          <cell r="K759">
            <v>0</v>
          </cell>
          <cell r="L759">
            <v>0</v>
          </cell>
          <cell r="M759">
            <v>-2679.23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-2748.31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</row>
        <row r="760">
          <cell r="A760">
            <v>1800051</v>
          </cell>
          <cell r="H760">
            <v>9550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</row>
        <row r="761">
          <cell r="A761">
            <v>1800052</v>
          </cell>
          <cell r="B761" t="str">
            <v>1800052</v>
          </cell>
          <cell r="G761" t="str">
            <v>Hp OfficeJet Printer No. 5510</v>
          </cell>
          <cell r="H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-2679.23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9550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</row>
        <row r="762">
          <cell r="A762">
            <v>1800052</v>
          </cell>
          <cell r="H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9550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</row>
        <row r="763">
          <cell r="A763">
            <v>1800052</v>
          </cell>
          <cell r="H763">
            <v>9550</v>
          </cell>
          <cell r="K763">
            <v>0</v>
          </cell>
          <cell r="L763">
            <v>0</v>
          </cell>
          <cell r="M763">
            <v>-2679.23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-2748.31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</row>
        <row r="764">
          <cell r="A764">
            <v>1800052</v>
          </cell>
          <cell r="H764">
            <v>9550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</row>
        <row r="765">
          <cell r="A765">
            <v>1800053</v>
          </cell>
          <cell r="B765" t="str">
            <v>1800053</v>
          </cell>
          <cell r="G765" t="str">
            <v>COMPUTER TFT</v>
          </cell>
        </row>
        <row r="766">
          <cell r="A766">
            <v>1800054</v>
          </cell>
          <cell r="B766" t="str">
            <v>1800054</v>
          </cell>
          <cell r="G766" t="str">
            <v>Computer TFT</v>
          </cell>
          <cell r="H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-13847.67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48600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</row>
        <row r="767">
          <cell r="A767">
            <v>1800054</v>
          </cell>
          <cell r="H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48600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</row>
        <row r="768">
          <cell r="A768">
            <v>1800054</v>
          </cell>
          <cell r="H768">
            <v>48600</v>
          </cell>
          <cell r="K768">
            <v>0</v>
          </cell>
          <cell r="L768">
            <v>0</v>
          </cell>
          <cell r="M768">
            <v>-13847.67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-13900.93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</row>
        <row r="769">
          <cell r="A769">
            <v>1800054</v>
          </cell>
          <cell r="H769">
            <v>48600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</row>
        <row r="770">
          <cell r="A770">
            <v>1800055</v>
          </cell>
          <cell r="B770" t="str">
            <v>1800055</v>
          </cell>
          <cell r="G770" t="str">
            <v>Computer TFT</v>
          </cell>
          <cell r="H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-13997.26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49125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</row>
        <row r="771">
          <cell r="A771">
            <v>1800055</v>
          </cell>
          <cell r="H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49125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</row>
        <row r="772">
          <cell r="A772">
            <v>1800055</v>
          </cell>
          <cell r="H772">
            <v>49125</v>
          </cell>
          <cell r="K772">
            <v>0</v>
          </cell>
          <cell r="L772">
            <v>0</v>
          </cell>
          <cell r="M772">
            <v>-13997.26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-14051.1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</row>
        <row r="773">
          <cell r="A773">
            <v>1800055</v>
          </cell>
          <cell r="H773">
            <v>49125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</row>
        <row r="774">
          <cell r="A774">
            <v>1800056</v>
          </cell>
          <cell r="B774" t="str">
            <v>1800056</v>
          </cell>
          <cell r="G774" t="str">
            <v>Computer TFT</v>
          </cell>
          <cell r="H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-13847.67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48600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</row>
        <row r="775">
          <cell r="A775">
            <v>1800056</v>
          </cell>
          <cell r="H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48600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</row>
        <row r="776">
          <cell r="A776">
            <v>1800056</v>
          </cell>
          <cell r="H776">
            <v>48600</v>
          </cell>
          <cell r="K776">
            <v>0</v>
          </cell>
          <cell r="L776">
            <v>0</v>
          </cell>
          <cell r="M776">
            <v>-13847.67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-13900.93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</row>
        <row r="777">
          <cell r="A777">
            <v>1800056</v>
          </cell>
          <cell r="H777">
            <v>48600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</row>
        <row r="778">
          <cell r="A778">
            <v>1800057</v>
          </cell>
          <cell r="B778" t="str">
            <v>1800057</v>
          </cell>
          <cell r="G778" t="str">
            <v>Computer TFT</v>
          </cell>
          <cell r="H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-13997.26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49125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</row>
        <row r="779">
          <cell r="A779">
            <v>1800057</v>
          </cell>
          <cell r="H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49125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</row>
        <row r="780">
          <cell r="A780">
            <v>1800057</v>
          </cell>
          <cell r="H780">
            <v>49125</v>
          </cell>
          <cell r="K780">
            <v>0</v>
          </cell>
          <cell r="L780">
            <v>0</v>
          </cell>
          <cell r="M780">
            <v>-13997.26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-14051.1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</row>
        <row r="781">
          <cell r="A781">
            <v>1800057</v>
          </cell>
          <cell r="H781">
            <v>49125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</row>
        <row r="782">
          <cell r="A782">
            <v>1800058</v>
          </cell>
          <cell r="B782" t="str">
            <v>1800058</v>
          </cell>
          <cell r="G782" t="str">
            <v>Computer TFT</v>
          </cell>
          <cell r="H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-14567.12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51125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</row>
        <row r="783">
          <cell r="A783">
            <v>1800058</v>
          </cell>
          <cell r="H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51125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</row>
        <row r="784">
          <cell r="A784">
            <v>1800058</v>
          </cell>
          <cell r="H784">
            <v>51125</v>
          </cell>
          <cell r="K784">
            <v>0</v>
          </cell>
          <cell r="L784">
            <v>0</v>
          </cell>
          <cell r="M784">
            <v>-14567.12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-14623.15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</row>
        <row r="785">
          <cell r="A785">
            <v>1800058</v>
          </cell>
          <cell r="H785">
            <v>51125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</row>
        <row r="786">
          <cell r="A786">
            <v>1800059</v>
          </cell>
          <cell r="B786" t="str">
            <v>1800059</v>
          </cell>
          <cell r="G786" t="str">
            <v>Computer TFT</v>
          </cell>
          <cell r="H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-13847.67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48600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</row>
        <row r="787">
          <cell r="A787">
            <v>1800059</v>
          </cell>
          <cell r="H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48600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</row>
        <row r="788">
          <cell r="A788">
            <v>1800059</v>
          </cell>
          <cell r="H788">
            <v>48600</v>
          </cell>
          <cell r="K788">
            <v>0</v>
          </cell>
          <cell r="L788">
            <v>0</v>
          </cell>
          <cell r="M788">
            <v>-13847.67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-13900.93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</row>
        <row r="789">
          <cell r="A789">
            <v>1800059</v>
          </cell>
          <cell r="H789">
            <v>48600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</row>
        <row r="790">
          <cell r="A790">
            <v>1800060</v>
          </cell>
          <cell r="B790" t="str">
            <v>1800060</v>
          </cell>
          <cell r="G790" t="str">
            <v>Computer TFT</v>
          </cell>
          <cell r="H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-13847.67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48600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</row>
        <row r="791">
          <cell r="A791">
            <v>1800060</v>
          </cell>
          <cell r="H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48600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</row>
        <row r="792">
          <cell r="A792">
            <v>1800060</v>
          </cell>
          <cell r="H792">
            <v>48600</v>
          </cell>
          <cell r="K792">
            <v>0</v>
          </cell>
          <cell r="L792">
            <v>0</v>
          </cell>
          <cell r="M792">
            <v>-13847.67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-13900.93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</row>
        <row r="793">
          <cell r="A793">
            <v>1800060</v>
          </cell>
          <cell r="H793">
            <v>48600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</row>
        <row r="794">
          <cell r="A794">
            <v>1800061</v>
          </cell>
          <cell r="B794" t="str">
            <v>1800061</v>
          </cell>
          <cell r="G794" t="str">
            <v>Computer TFT</v>
          </cell>
          <cell r="H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-14567.12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51125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</row>
        <row r="795">
          <cell r="A795">
            <v>1800061</v>
          </cell>
          <cell r="H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51125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</row>
        <row r="796">
          <cell r="A796">
            <v>1800061</v>
          </cell>
          <cell r="H796">
            <v>51125</v>
          </cell>
          <cell r="K796">
            <v>0</v>
          </cell>
          <cell r="L796">
            <v>0</v>
          </cell>
          <cell r="M796">
            <v>-14567.12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-14623.15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</row>
        <row r="797">
          <cell r="A797">
            <v>1800061</v>
          </cell>
          <cell r="H797">
            <v>51125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</row>
        <row r="798">
          <cell r="A798">
            <v>1800062</v>
          </cell>
          <cell r="B798" t="str">
            <v>1800062</v>
          </cell>
          <cell r="G798" t="str">
            <v>Computer TFT</v>
          </cell>
          <cell r="H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-13847.67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48600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</row>
        <row r="799">
          <cell r="A799">
            <v>1800062</v>
          </cell>
          <cell r="H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48600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</row>
        <row r="800">
          <cell r="A800">
            <v>1800062</v>
          </cell>
          <cell r="H800">
            <v>48600</v>
          </cell>
          <cell r="K800">
            <v>0</v>
          </cell>
          <cell r="L800">
            <v>0</v>
          </cell>
          <cell r="M800">
            <v>-13847.67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-13900.93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</row>
        <row r="801">
          <cell r="A801">
            <v>1800062</v>
          </cell>
          <cell r="H801">
            <v>48600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</row>
        <row r="802">
          <cell r="A802">
            <v>1800063</v>
          </cell>
          <cell r="B802" t="str">
            <v>1800063</v>
          </cell>
          <cell r="G802" t="str">
            <v>Computer TFT</v>
          </cell>
          <cell r="H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-13847.67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48600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</row>
        <row r="803">
          <cell r="A803">
            <v>1800063</v>
          </cell>
          <cell r="H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48600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</row>
        <row r="804">
          <cell r="A804">
            <v>1800063</v>
          </cell>
          <cell r="H804">
            <v>48600</v>
          </cell>
          <cell r="K804">
            <v>0</v>
          </cell>
          <cell r="L804">
            <v>0</v>
          </cell>
          <cell r="M804">
            <v>-13847.67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-13900.93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</row>
        <row r="805">
          <cell r="A805">
            <v>1800063</v>
          </cell>
          <cell r="H805">
            <v>48600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</row>
        <row r="806">
          <cell r="A806">
            <v>1800064</v>
          </cell>
          <cell r="B806" t="str">
            <v>1800064</v>
          </cell>
          <cell r="G806" t="str">
            <v>Computer TFT</v>
          </cell>
          <cell r="H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-14567.12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51125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</row>
        <row r="807">
          <cell r="A807">
            <v>1800064</v>
          </cell>
          <cell r="H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51125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</row>
        <row r="808">
          <cell r="A808">
            <v>1800064</v>
          </cell>
          <cell r="H808">
            <v>51125</v>
          </cell>
          <cell r="K808">
            <v>0</v>
          </cell>
          <cell r="L808">
            <v>0</v>
          </cell>
          <cell r="M808">
            <v>-14567.12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-14623.15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</row>
        <row r="809">
          <cell r="A809">
            <v>1800064</v>
          </cell>
          <cell r="H809">
            <v>51125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</row>
        <row r="810">
          <cell r="A810">
            <v>1800065</v>
          </cell>
          <cell r="B810" t="str">
            <v>1800065</v>
          </cell>
          <cell r="G810" t="str">
            <v>Computer TFT</v>
          </cell>
          <cell r="H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-13847.67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48600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</row>
        <row r="811">
          <cell r="A811">
            <v>1800065</v>
          </cell>
          <cell r="H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48600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</row>
        <row r="812">
          <cell r="A812">
            <v>1800065</v>
          </cell>
          <cell r="H812">
            <v>48600</v>
          </cell>
          <cell r="K812">
            <v>0</v>
          </cell>
          <cell r="L812">
            <v>0</v>
          </cell>
          <cell r="M812">
            <v>-13847.67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-13900.93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</row>
        <row r="813">
          <cell r="A813">
            <v>1800065</v>
          </cell>
          <cell r="H813">
            <v>48600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</row>
        <row r="814">
          <cell r="A814">
            <v>1800066</v>
          </cell>
          <cell r="B814" t="str">
            <v>1800066</v>
          </cell>
          <cell r="G814" t="str">
            <v>Computer TFT</v>
          </cell>
          <cell r="H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-13847.67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48600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</row>
        <row r="815">
          <cell r="A815">
            <v>1800066</v>
          </cell>
          <cell r="H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48600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</row>
        <row r="816">
          <cell r="A816">
            <v>1800066</v>
          </cell>
          <cell r="H816">
            <v>48600</v>
          </cell>
          <cell r="K816">
            <v>0</v>
          </cell>
          <cell r="L816">
            <v>0</v>
          </cell>
          <cell r="M816">
            <v>-13847.67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-13900.93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</row>
        <row r="817">
          <cell r="A817">
            <v>1800066</v>
          </cell>
          <cell r="H817">
            <v>48600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</row>
        <row r="818">
          <cell r="A818">
            <v>1800067</v>
          </cell>
          <cell r="B818" t="str">
            <v>1800067</v>
          </cell>
          <cell r="G818" t="str">
            <v>Computer TFT</v>
          </cell>
          <cell r="H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-15991.78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56125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</row>
        <row r="819">
          <cell r="A819">
            <v>1800067</v>
          </cell>
          <cell r="H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56125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</row>
        <row r="820">
          <cell r="A820">
            <v>1800067</v>
          </cell>
          <cell r="H820">
            <v>56125</v>
          </cell>
          <cell r="K820">
            <v>0</v>
          </cell>
          <cell r="L820">
            <v>0</v>
          </cell>
          <cell r="M820">
            <v>-15991.78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-16053.29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</row>
        <row r="821">
          <cell r="A821">
            <v>1800067</v>
          </cell>
          <cell r="H821">
            <v>56125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</row>
        <row r="822">
          <cell r="A822">
            <v>1800068</v>
          </cell>
          <cell r="B822" t="str">
            <v>1800068</v>
          </cell>
          <cell r="G822" t="str">
            <v>Computer TFT</v>
          </cell>
          <cell r="H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-15991.78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56125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</row>
        <row r="823">
          <cell r="A823">
            <v>1800068</v>
          </cell>
          <cell r="H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56125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</row>
        <row r="824">
          <cell r="A824">
            <v>1800068</v>
          </cell>
          <cell r="H824">
            <v>56125</v>
          </cell>
          <cell r="K824">
            <v>0</v>
          </cell>
          <cell r="L824">
            <v>0</v>
          </cell>
          <cell r="M824">
            <v>-15991.78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-16053.29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</row>
        <row r="825">
          <cell r="A825">
            <v>1800068</v>
          </cell>
          <cell r="H825">
            <v>56125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</row>
        <row r="826">
          <cell r="A826">
            <v>1800069</v>
          </cell>
          <cell r="B826" t="str">
            <v>1800069</v>
          </cell>
          <cell r="G826" t="str">
            <v>Network Laser Jet Printer</v>
          </cell>
          <cell r="H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-13391.78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47000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</row>
        <row r="827">
          <cell r="A827">
            <v>1800069</v>
          </cell>
          <cell r="H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47000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</row>
        <row r="828">
          <cell r="A828">
            <v>1800069</v>
          </cell>
          <cell r="H828">
            <v>47000</v>
          </cell>
          <cell r="K828">
            <v>0</v>
          </cell>
          <cell r="L828">
            <v>0</v>
          </cell>
          <cell r="M828">
            <v>-13391.78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-13443.29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</row>
        <row r="829">
          <cell r="A829">
            <v>1800069</v>
          </cell>
          <cell r="H829">
            <v>47000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</row>
        <row r="830">
          <cell r="A830">
            <v>1800070</v>
          </cell>
          <cell r="B830" t="str">
            <v>1800070</v>
          </cell>
          <cell r="G830" t="str">
            <v>DVD WRITER (10MEGA EXTERNAL)</v>
          </cell>
          <cell r="H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-2644.16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11600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</row>
        <row r="831">
          <cell r="A831">
            <v>1800070</v>
          </cell>
          <cell r="H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11600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</row>
        <row r="832">
          <cell r="A832">
            <v>1800070</v>
          </cell>
          <cell r="H832">
            <v>11600</v>
          </cell>
          <cell r="K832">
            <v>0</v>
          </cell>
          <cell r="L832">
            <v>0</v>
          </cell>
          <cell r="M832">
            <v>-2644.16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-3582.34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</row>
        <row r="833">
          <cell r="A833">
            <v>1800070</v>
          </cell>
          <cell r="H833">
            <v>11600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</row>
        <row r="834">
          <cell r="A834">
            <v>1800071</v>
          </cell>
          <cell r="B834" t="str">
            <v>1800071</v>
          </cell>
          <cell r="G834" t="str">
            <v>ASSEMBLE COMPUTER</v>
          </cell>
          <cell r="H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-7247.1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22725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</row>
        <row r="835">
          <cell r="A835">
            <v>1800071</v>
          </cell>
          <cell r="H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22725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</row>
        <row r="836">
          <cell r="A836">
            <v>1800071</v>
          </cell>
          <cell r="H836">
            <v>22725</v>
          </cell>
          <cell r="K836">
            <v>0</v>
          </cell>
          <cell r="L836">
            <v>0</v>
          </cell>
          <cell r="M836">
            <v>-7247.1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-6191.16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</row>
        <row r="837">
          <cell r="A837">
            <v>1800071</v>
          </cell>
          <cell r="H837">
            <v>22725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</row>
        <row r="838">
          <cell r="A838">
            <v>1800072</v>
          </cell>
          <cell r="B838" t="str">
            <v>1800072</v>
          </cell>
          <cell r="G838" t="str">
            <v>HP OJ 5510 ALL IN ONE</v>
          </cell>
        </row>
        <row r="839">
          <cell r="A839">
            <v>1800073</v>
          </cell>
          <cell r="B839" t="str">
            <v>1800073</v>
          </cell>
          <cell r="G839" t="str">
            <v>LAPTOP A80 P 432</v>
          </cell>
          <cell r="H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-6129.86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49500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</row>
        <row r="840">
          <cell r="A840">
            <v>1800073</v>
          </cell>
          <cell r="H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49500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</row>
        <row r="841">
          <cell r="A841">
            <v>1800073</v>
          </cell>
          <cell r="H841">
            <v>49500</v>
          </cell>
          <cell r="K841">
            <v>0</v>
          </cell>
          <cell r="L841">
            <v>0</v>
          </cell>
          <cell r="M841">
            <v>-6129.86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-17348.060000000001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</row>
        <row r="842">
          <cell r="A842">
            <v>1800073</v>
          </cell>
          <cell r="H842">
            <v>49500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</row>
        <row r="843">
          <cell r="A843">
            <v>1800074</v>
          </cell>
          <cell r="B843" t="str">
            <v>1800074</v>
          </cell>
          <cell r="G843" t="str">
            <v>PEN DRIVE</v>
          </cell>
          <cell r="H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-743.56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5900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</row>
        <row r="844">
          <cell r="A844">
            <v>1800074</v>
          </cell>
          <cell r="H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5900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</row>
        <row r="845">
          <cell r="A845">
            <v>1800074</v>
          </cell>
          <cell r="H845">
            <v>5900</v>
          </cell>
          <cell r="K845">
            <v>0</v>
          </cell>
          <cell r="L845">
            <v>0</v>
          </cell>
          <cell r="M845">
            <v>-743.56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-2062.58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</row>
        <row r="846">
          <cell r="A846">
            <v>1800074</v>
          </cell>
          <cell r="H846">
            <v>5900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</row>
        <row r="847">
          <cell r="A847">
            <v>1800075</v>
          </cell>
          <cell r="B847" t="str">
            <v>1800075</v>
          </cell>
          <cell r="G847" t="str">
            <v>Laptop A80 P 432</v>
          </cell>
          <cell r="H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-4448.22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49500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</row>
        <row r="848">
          <cell r="A848">
            <v>1800075</v>
          </cell>
          <cell r="H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49500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</row>
        <row r="849">
          <cell r="A849">
            <v>1800075</v>
          </cell>
          <cell r="H849">
            <v>49500</v>
          </cell>
          <cell r="K849">
            <v>0</v>
          </cell>
          <cell r="L849">
            <v>0</v>
          </cell>
          <cell r="M849">
            <v>-4448.22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-18020.71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</row>
        <row r="850">
          <cell r="A850">
            <v>1800075</v>
          </cell>
          <cell r="H850">
            <v>49500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</row>
        <row r="851">
          <cell r="A851">
            <v>1800076</v>
          </cell>
          <cell r="B851" t="str">
            <v>1800076</v>
          </cell>
          <cell r="G851" t="str">
            <v>Laptop A80 P 432</v>
          </cell>
          <cell r="H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-5533.15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49500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</row>
        <row r="852">
          <cell r="A852">
            <v>1800076</v>
          </cell>
          <cell r="H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49500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</row>
        <row r="853">
          <cell r="A853">
            <v>1800076</v>
          </cell>
          <cell r="H853">
            <v>49500</v>
          </cell>
          <cell r="K853">
            <v>0</v>
          </cell>
          <cell r="L853">
            <v>0</v>
          </cell>
          <cell r="M853">
            <v>-5533.15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-17586.740000000002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</row>
        <row r="854">
          <cell r="A854">
            <v>1800076</v>
          </cell>
          <cell r="H854">
            <v>49500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</row>
        <row r="855">
          <cell r="A855">
            <v>1800077</v>
          </cell>
          <cell r="B855" t="str">
            <v>1800077</v>
          </cell>
          <cell r="G855" t="str">
            <v>HARD DISK DRIVE ( V-HOST SERVER)</v>
          </cell>
          <cell r="H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-227.95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8000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</row>
        <row r="856">
          <cell r="A856">
            <v>1800077</v>
          </cell>
          <cell r="H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8000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</row>
        <row r="857">
          <cell r="A857">
            <v>1800077</v>
          </cell>
          <cell r="H857">
            <v>8000</v>
          </cell>
          <cell r="K857">
            <v>0</v>
          </cell>
          <cell r="L857">
            <v>0</v>
          </cell>
          <cell r="M857">
            <v>-227.95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-3108.82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</row>
        <row r="858">
          <cell r="A858">
            <v>1800077</v>
          </cell>
          <cell r="H858">
            <v>8000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</row>
        <row r="859">
          <cell r="A859">
            <v>1800078</v>
          </cell>
          <cell r="B859" t="str">
            <v>1800078</v>
          </cell>
          <cell r="G859" t="str">
            <v>PENDRIVE</v>
          </cell>
          <cell r="H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-83.78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3475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</row>
        <row r="860">
          <cell r="A860">
            <v>1800078</v>
          </cell>
          <cell r="H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3475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</row>
        <row r="861">
          <cell r="A861">
            <v>1800078</v>
          </cell>
          <cell r="H861">
            <v>3475</v>
          </cell>
          <cell r="K861">
            <v>0</v>
          </cell>
          <cell r="L861">
            <v>0</v>
          </cell>
          <cell r="M861">
            <v>-83.78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-1356.49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</row>
        <row r="862">
          <cell r="A862">
            <v>1800078</v>
          </cell>
          <cell r="H862">
            <v>3475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</row>
        <row r="863">
          <cell r="A863">
            <v>1800079</v>
          </cell>
          <cell r="B863" t="str">
            <v>1800079</v>
          </cell>
          <cell r="G863" t="str">
            <v>PENDRIVE</v>
          </cell>
          <cell r="H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-83.78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3475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</row>
        <row r="864">
          <cell r="A864">
            <v>1800079</v>
          </cell>
          <cell r="H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3475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</row>
        <row r="865">
          <cell r="A865">
            <v>1800079</v>
          </cell>
          <cell r="H865">
            <v>3475</v>
          </cell>
          <cell r="K865">
            <v>0</v>
          </cell>
          <cell r="L865">
            <v>0</v>
          </cell>
          <cell r="M865">
            <v>-83.78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-1356.49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</row>
        <row r="866">
          <cell r="A866">
            <v>1800079</v>
          </cell>
          <cell r="H866">
            <v>3475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</row>
        <row r="867">
          <cell r="A867">
            <v>1800080</v>
          </cell>
          <cell r="B867" t="str">
            <v>1800080</v>
          </cell>
          <cell r="G867" t="str">
            <v>computer</v>
          </cell>
          <cell r="H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-3162.74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39000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</row>
        <row r="868">
          <cell r="A868">
            <v>1800080</v>
          </cell>
          <cell r="H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39000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</row>
        <row r="869">
          <cell r="A869">
            <v>1800080</v>
          </cell>
          <cell r="H869">
            <v>39000</v>
          </cell>
          <cell r="K869">
            <v>0</v>
          </cell>
          <cell r="L869">
            <v>0</v>
          </cell>
          <cell r="M869">
            <v>-3162.74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-14334.9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</row>
        <row r="870">
          <cell r="A870">
            <v>1800080</v>
          </cell>
          <cell r="H870">
            <v>39000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</row>
        <row r="871">
          <cell r="A871">
            <v>1800081</v>
          </cell>
          <cell r="B871" t="str">
            <v>1800081</v>
          </cell>
          <cell r="G871" t="str">
            <v>computer</v>
          </cell>
          <cell r="H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-24.35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22222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</row>
        <row r="872">
          <cell r="A872">
            <v>1800081</v>
          </cell>
          <cell r="H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22222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</row>
        <row r="873">
          <cell r="A873">
            <v>1800081</v>
          </cell>
          <cell r="H873">
            <v>22222</v>
          </cell>
          <cell r="K873">
            <v>0</v>
          </cell>
          <cell r="L873">
            <v>0</v>
          </cell>
          <cell r="M873">
            <v>-24.35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-8879.06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</row>
        <row r="874">
          <cell r="A874">
            <v>1800081</v>
          </cell>
          <cell r="H874">
            <v>22222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</row>
        <row r="875">
          <cell r="A875">
            <v>1800082</v>
          </cell>
          <cell r="B875" t="str">
            <v>1800082</v>
          </cell>
          <cell r="G875" t="str">
            <v>PRINTER</v>
          </cell>
          <cell r="H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-5431.36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14040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</row>
        <row r="876">
          <cell r="A876">
            <v>1800082</v>
          </cell>
          <cell r="H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14040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</row>
        <row r="877">
          <cell r="A877">
            <v>1800083</v>
          </cell>
          <cell r="H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-17446.580000000002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49750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</row>
        <row r="878">
          <cell r="A878">
            <v>1800083</v>
          </cell>
          <cell r="H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49750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</row>
        <row r="879">
          <cell r="A879">
            <v>1800083</v>
          </cell>
          <cell r="B879" t="str">
            <v>1800083</v>
          </cell>
          <cell r="G879" t="str">
            <v>Computer -Server</v>
          </cell>
        </row>
        <row r="880">
          <cell r="A880">
            <v>1800084</v>
          </cell>
          <cell r="B880" t="str">
            <v>1800084</v>
          </cell>
          <cell r="G880" t="str">
            <v>Computer -Server</v>
          </cell>
          <cell r="H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-17446.580000000002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49750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</row>
        <row r="881">
          <cell r="A881">
            <v>1800084</v>
          </cell>
          <cell r="H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49750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</row>
        <row r="882">
          <cell r="A882">
            <v>1800085</v>
          </cell>
          <cell r="B882" t="str">
            <v>1800085</v>
          </cell>
          <cell r="G882" t="str">
            <v>Hard Disk</v>
          </cell>
          <cell r="H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-3419.18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9750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</row>
        <row r="883">
          <cell r="A883">
            <v>1800085</v>
          </cell>
          <cell r="H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9750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</row>
        <row r="884">
          <cell r="A884">
            <v>1800086</v>
          </cell>
          <cell r="B884" t="str">
            <v>1800086</v>
          </cell>
          <cell r="G884" t="str">
            <v>Hard Disk</v>
          </cell>
          <cell r="H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-3419.18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9750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</row>
        <row r="885">
          <cell r="A885">
            <v>1800086</v>
          </cell>
          <cell r="H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9750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</row>
        <row r="886">
          <cell r="A886">
            <v>1800087</v>
          </cell>
          <cell r="B886" t="str">
            <v>1800087</v>
          </cell>
          <cell r="G886" t="str">
            <v>PRINTER</v>
          </cell>
          <cell r="H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-1684.29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9852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</row>
        <row r="887">
          <cell r="A887">
            <v>1800087</v>
          </cell>
          <cell r="H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9852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</row>
        <row r="888">
          <cell r="A888">
            <v>1800087</v>
          </cell>
          <cell r="H888">
            <v>9852</v>
          </cell>
          <cell r="K888">
            <v>0</v>
          </cell>
          <cell r="L888">
            <v>0</v>
          </cell>
          <cell r="M888">
            <v>-1684.29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-3267.08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</row>
        <row r="889">
          <cell r="A889">
            <v>1800087</v>
          </cell>
          <cell r="H889">
            <v>9852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</row>
        <row r="890">
          <cell r="A890">
            <v>1800088</v>
          </cell>
          <cell r="B890" t="str">
            <v>1800088</v>
          </cell>
          <cell r="G890" t="str">
            <v>PRINTER</v>
          </cell>
          <cell r="H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-2635.29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6950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</row>
        <row r="891">
          <cell r="A891">
            <v>1800088</v>
          </cell>
          <cell r="H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6950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</row>
        <row r="892">
          <cell r="A892">
            <v>1800088</v>
          </cell>
          <cell r="H892">
            <v>6950</v>
          </cell>
          <cell r="K892">
            <v>0</v>
          </cell>
          <cell r="L892">
            <v>0</v>
          </cell>
          <cell r="M892">
            <v>-2635.29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-1725.88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</row>
        <row r="893">
          <cell r="A893">
            <v>1800088</v>
          </cell>
          <cell r="H893">
            <v>6950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</row>
        <row r="894">
          <cell r="A894">
            <v>1800089</v>
          </cell>
          <cell r="B894" t="str">
            <v>1800089</v>
          </cell>
          <cell r="G894" t="str">
            <v>Pen Drive</v>
          </cell>
          <cell r="H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-1201.21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5650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</row>
        <row r="895">
          <cell r="A895">
            <v>1800089</v>
          </cell>
          <cell r="H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5650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</row>
        <row r="896">
          <cell r="A896">
            <v>1800089</v>
          </cell>
          <cell r="H896">
            <v>5650</v>
          </cell>
          <cell r="K896">
            <v>0</v>
          </cell>
          <cell r="L896">
            <v>0</v>
          </cell>
          <cell r="M896">
            <v>-1201.21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-1779.52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</row>
        <row r="897">
          <cell r="A897">
            <v>1800089</v>
          </cell>
          <cell r="H897">
            <v>5650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</row>
        <row r="898">
          <cell r="A898">
            <v>1800090</v>
          </cell>
          <cell r="B898" t="str">
            <v>1800090</v>
          </cell>
          <cell r="G898" t="str">
            <v>USB PEN-DRIVE</v>
          </cell>
          <cell r="H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-1034.3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3432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</row>
        <row r="899">
          <cell r="A899">
            <v>1800090</v>
          </cell>
          <cell r="H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3432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</row>
        <row r="900">
          <cell r="A900">
            <v>1800091</v>
          </cell>
          <cell r="B900" t="str">
            <v>1800091</v>
          </cell>
          <cell r="G900" t="str">
            <v>USB PEN-DRIVE</v>
          </cell>
          <cell r="H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-994.52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3300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</row>
        <row r="901">
          <cell r="A901">
            <v>1800091</v>
          </cell>
          <cell r="H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3300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</row>
        <row r="902">
          <cell r="A902">
            <v>1800092</v>
          </cell>
          <cell r="B902" t="str">
            <v>1800092</v>
          </cell>
          <cell r="G902" t="str">
            <v>USB PEN-DRIVE</v>
          </cell>
          <cell r="H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-994.52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3300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</row>
        <row r="903">
          <cell r="A903">
            <v>1800092</v>
          </cell>
          <cell r="H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3300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</row>
        <row r="904">
          <cell r="A904">
            <v>1800093</v>
          </cell>
          <cell r="B904" t="str">
            <v>1800093</v>
          </cell>
          <cell r="G904" t="str">
            <v>USB PEN-DRIVE</v>
          </cell>
          <cell r="H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</row>
        <row r="905">
          <cell r="A905">
            <v>1800094</v>
          </cell>
          <cell r="B905" t="str">
            <v>1800094</v>
          </cell>
          <cell r="G905" t="str">
            <v>USB PEN-DRIVE</v>
          </cell>
          <cell r="H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</row>
        <row r="906">
          <cell r="A906">
            <v>1800095</v>
          </cell>
          <cell r="B906" t="str">
            <v>1800095</v>
          </cell>
          <cell r="G906" t="str">
            <v>USB PEN-DRIVE</v>
          </cell>
          <cell r="H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</row>
        <row r="907">
          <cell r="A907">
            <v>1800096</v>
          </cell>
          <cell r="B907" t="str">
            <v>1800096</v>
          </cell>
          <cell r="G907" t="str">
            <v>ACER-ASPIRE-V803</v>
          </cell>
          <cell r="H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-6257.81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22750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</row>
        <row r="908">
          <cell r="A908">
            <v>1800096</v>
          </cell>
          <cell r="H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22750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</row>
        <row r="909">
          <cell r="A909">
            <v>1800097</v>
          </cell>
          <cell r="B909" t="str">
            <v>1800097</v>
          </cell>
          <cell r="G909" t="str">
            <v>HARD DISK</v>
          </cell>
          <cell r="H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-2386.85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9000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</row>
        <row r="910">
          <cell r="A910">
            <v>1800097</v>
          </cell>
          <cell r="H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9000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</row>
        <row r="911">
          <cell r="A911">
            <v>1800098</v>
          </cell>
          <cell r="B911" t="str">
            <v>1800098</v>
          </cell>
          <cell r="G911" t="str">
            <v>SERVER ( COMPUTER)</v>
          </cell>
          <cell r="H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-4666.8500000000004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25500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</row>
        <row r="912">
          <cell r="A912">
            <v>1800098</v>
          </cell>
          <cell r="H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25500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</row>
        <row r="913">
          <cell r="A913">
            <v>1800099</v>
          </cell>
          <cell r="B913" t="str">
            <v>1800099</v>
          </cell>
          <cell r="G913" t="str">
            <v>Computer Server -GNR Noc</v>
          </cell>
          <cell r="H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-3109.74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26520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</row>
        <row r="914">
          <cell r="A914">
            <v>1800099</v>
          </cell>
          <cell r="H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26520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</row>
        <row r="915">
          <cell r="A915">
            <v>1800100</v>
          </cell>
          <cell r="B915" t="str">
            <v>1800100</v>
          </cell>
          <cell r="G915" t="str">
            <v>Computer Server -Paguthan &amp; Dahrej(1)</v>
          </cell>
          <cell r="H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-3109.74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26520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</row>
        <row r="916">
          <cell r="A916">
            <v>1800100</v>
          </cell>
          <cell r="H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26520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</row>
        <row r="917">
          <cell r="A917">
            <v>1800101</v>
          </cell>
          <cell r="B917" t="str">
            <v>1800101</v>
          </cell>
          <cell r="G917" t="str">
            <v>Computer Server - Vapi Pop</v>
          </cell>
          <cell r="H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-3109.74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26520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</row>
        <row r="918">
          <cell r="A918">
            <v>1800101</v>
          </cell>
          <cell r="H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26520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</row>
        <row r="919">
          <cell r="A919">
            <v>1800102</v>
          </cell>
          <cell r="B919" t="str">
            <v>1800102</v>
          </cell>
          <cell r="G919" t="str">
            <v>Computer Server -Paguthan &amp; Dahrej(2)</v>
          </cell>
          <cell r="H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-3109.74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26520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</row>
        <row r="920">
          <cell r="A920">
            <v>1800102</v>
          </cell>
          <cell r="H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26520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</row>
        <row r="921">
          <cell r="A921">
            <v>1800103</v>
          </cell>
          <cell r="B921" t="str">
            <v>1800103</v>
          </cell>
          <cell r="G921" t="str">
            <v>Computer - Server</v>
          </cell>
          <cell r="H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23504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</row>
        <row r="922">
          <cell r="A922">
            <v>1800103</v>
          </cell>
          <cell r="H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23504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</row>
        <row r="923">
          <cell r="A923">
            <v>1800104</v>
          </cell>
          <cell r="B923" t="str">
            <v>1800104</v>
          </cell>
          <cell r="G923" t="str">
            <v>Computer - Lenovo - Q41</v>
          </cell>
          <cell r="H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-584.47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23188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</row>
        <row r="924">
          <cell r="A924">
            <v>1800104</v>
          </cell>
          <cell r="H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23188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</row>
        <row r="925">
          <cell r="A925">
            <v>1800105</v>
          </cell>
          <cell r="B925" t="str">
            <v>1800105</v>
          </cell>
          <cell r="G925" t="str">
            <v>Computer - Lenovo - Q41</v>
          </cell>
          <cell r="H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-584.47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23188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</row>
        <row r="926">
          <cell r="A926">
            <v>1800105</v>
          </cell>
          <cell r="H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23188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</row>
        <row r="927">
          <cell r="A927">
            <v>1800106</v>
          </cell>
          <cell r="B927" t="str">
            <v>1800106</v>
          </cell>
          <cell r="G927" t="str">
            <v>Computer - Lenovo - Q41</v>
          </cell>
          <cell r="H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-584.47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23188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</row>
        <row r="928">
          <cell r="A928">
            <v>1800106</v>
          </cell>
          <cell r="H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23188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</row>
        <row r="929">
          <cell r="A929">
            <v>1800107</v>
          </cell>
          <cell r="B929" t="str">
            <v>1800107</v>
          </cell>
          <cell r="G929" t="str">
            <v>Computer - Lenovo - Q41</v>
          </cell>
          <cell r="H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-584.47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23188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</row>
        <row r="930">
          <cell r="A930">
            <v>1800107</v>
          </cell>
          <cell r="H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23188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</row>
        <row r="931">
          <cell r="A931">
            <v>1800108</v>
          </cell>
          <cell r="B931" t="str">
            <v>1800108</v>
          </cell>
          <cell r="G931" t="str">
            <v>Computer - INFINITI -PRO - BL- 1230</v>
          </cell>
          <cell r="H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-3019.18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29000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</row>
        <row r="932">
          <cell r="A932">
            <v>1800108</v>
          </cell>
          <cell r="H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29000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</row>
        <row r="933">
          <cell r="A933">
            <v>1800109</v>
          </cell>
          <cell r="B933" t="str">
            <v>1800109</v>
          </cell>
          <cell r="G933" t="str">
            <v>Laptop - Comapq</v>
          </cell>
          <cell r="H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</row>
        <row r="934">
          <cell r="A934">
            <v>1800110</v>
          </cell>
          <cell r="B934" t="str">
            <v>1800110</v>
          </cell>
          <cell r="G934" t="str">
            <v>Laptop - Comapq</v>
          </cell>
          <cell r="H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</row>
        <row r="935">
          <cell r="A935">
            <v>1900000</v>
          </cell>
          <cell r="B935" t="str">
            <v>1900000</v>
          </cell>
          <cell r="G935" t="str">
            <v>SANTRO CAR</v>
          </cell>
          <cell r="H935">
            <v>377258</v>
          </cell>
          <cell r="K935">
            <v>0</v>
          </cell>
          <cell r="L935">
            <v>0</v>
          </cell>
          <cell r="M935">
            <v>-244565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-34354.22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</row>
        <row r="936">
          <cell r="A936">
            <v>1900000</v>
          </cell>
          <cell r="H936">
            <v>377258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</row>
        <row r="937">
          <cell r="A937">
            <v>1900000</v>
          </cell>
          <cell r="H937">
            <v>377258</v>
          </cell>
          <cell r="K937">
            <v>0</v>
          </cell>
          <cell r="L937">
            <v>0</v>
          </cell>
          <cell r="M937">
            <v>-278919.21999999997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-25459.91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</row>
        <row r="938">
          <cell r="A938">
            <v>1900000</v>
          </cell>
          <cell r="H938">
            <v>377258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</row>
        <row r="939">
          <cell r="A939">
            <v>1900001</v>
          </cell>
          <cell r="B939" t="str">
            <v>1900001</v>
          </cell>
          <cell r="G939" t="str">
            <v>SCOOTER</v>
          </cell>
          <cell r="H939">
            <v>34567</v>
          </cell>
          <cell r="K939">
            <v>0</v>
          </cell>
          <cell r="L939">
            <v>0</v>
          </cell>
          <cell r="M939">
            <v>-23671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-2820.97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</row>
        <row r="940">
          <cell r="A940">
            <v>1900001</v>
          </cell>
          <cell r="H940">
            <v>34567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</row>
        <row r="941">
          <cell r="A941">
            <v>1900001</v>
          </cell>
          <cell r="H941">
            <v>34567</v>
          </cell>
          <cell r="K941">
            <v>0</v>
          </cell>
          <cell r="L941">
            <v>0</v>
          </cell>
          <cell r="M941">
            <v>-26491.97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-2090.63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</row>
        <row r="942">
          <cell r="A942">
            <v>1900001</v>
          </cell>
          <cell r="H942">
            <v>34567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</row>
        <row r="943">
          <cell r="A943">
            <v>1900002</v>
          </cell>
          <cell r="B943" t="str">
            <v>1900002</v>
          </cell>
          <cell r="G943" t="str">
            <v>MOTOTRCYCLE</v>
          </cell>
          <cell r="H943">
            <v>48377</v>
          </cell>
          <cell r="K943">
            <v>0</v>
          </cell>
          <cell r="L943">
            <v>0</v>
          </cell>
          <cell r="M943">
            <v>-4873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-11263.19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</row>
        <row r="944">
          <cell r="A944">
            <v>1900002</v>
          </cell>
          <cell r="H944">
            <v>48377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</row>
        <row r="945">
          <cell r="A945">
            <v>1900002</v>
          </cell>
          <cell r="H945">
            <v>48377</v>
          </cell>
          <cell r="K945">
            <v>0</v>
          </cell>
          <cell r="L945">
            <v>0</v>
          </cell>
          <cell r="M945">
            <v>-16136.19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-8347.15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</row>
        <row r="946">
          <cell r="A946">
            <v>1900002</v>
          </cell>
          <cell r="H946">
            <v>48377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</row>
        <row r="947">
          <cell r="A947">
            <v>1900003</v>
          </cell>
          <cell r="B947" t="str">
            <v>1900003</v>
          </cell>
          <cell r="G947" t="str">
            <v>Motor Cycle</v>
          </cell>
          <cell r="H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-595.15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4560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</row>
        <row r="948">
          <cell r="A948">
            <v>1900003</v>
          </cell>
          <cell r="H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4560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</row>
        <row r="949">
          <cell r="A949">
            <v>1900003</v>
          </cell>
          <cell r="H949">
            <v>4560</v>
          </cell>
          <cell r="K949">
            <v>0</v>
          </cell>
          <cell r="L949">
            <v>0</v>
          </cell>
          <cell r="M949">
            <v>-595.15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-1026.5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</row>
        <row r="950">
          <cell r="A950">
            <v>1900003</v>
          </cell>
          <cell r="H950">
            <v>4560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</row>
        <row r="951">
          <cell r="A951">
            <v>1900004</v>
          </cell>
          <cell r="B951" t="str">
            <v>1900004</v>
          </cell>
          <cell r="G951" t="str">
            <v>MOTERBIKE</v>
          </cell>
          <cell r="H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-5814.13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42035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</row>
        <row r="952">
          <cell r="A952">
            <v>1900004</v>
          </cell>
          <cell r="H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42035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</row>
        <row r="953">
          <cell r="A953">
            <v>1900005</v>
          </cell>
          <cell r="B953" t="str">
            <v>1900005</v>
          </cell>
          <cell r="G953" t="str">
            <v>MOTERBIKE</v>
          </cell>
          <cell r="H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-4949.47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42035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</row>
        <row r="954">
          <cell r="A954">
            <v>1900005</v>
          </cell>
          <cell r="H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42035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</row>
        <row r="955">
          <cell r="A955">
            <v>2100000</v>
          </cell>
          <cell r="B955" t="str">
            <v>2100000</v>
          </cell>
          <cell r="G955" t="str">
            <v>FAN</v>
          </cell>
          <cell r="H955">
            <v>2280</v>
          </cell>
          <cell r="K955">
            <v>0</v>
          </cell>
          <cell r="L955">
            <v>0</v>
          </cell>
          <cell r="M955">
            <v>-2280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</row>
        <row r="956">
          <cell r="A956">
            <v>2100000</v>
          </cell>
          <cell r="H956">
            <v>2280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</row>
        <row r="957">
          <cell r="A957">
            <v>2100000</v>
          </cell>
          <cell r="H957">
            <v>2280</v>
          </cell>
          <cell r="K957">
            <v>0</v>
          </cell>
          <cell r="L957">
            <v>0</v>
          </cell>
          <cell r="M957">
            <v>-2280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</row>
        <row r="958">
          <cell r="A958">
            <v>2100000</v>
          </cell>
          <cell r="H958">
            <v>2280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</row>
        <row r="959">
          <cell r="A959">
            <v>2100001</v>
          </cell>
          <cell r="B959" t="str">
            <v>2100001</v>
          </cell>
          <cell r="G959" t="str">
            <v>TUBELIGHT</v>
          </cell>
          <cell r="H959">
            <v>450</v>
          </cell>
          <cell r="K959">
            <v>0</v>
          </cell>
          <cell r="L959">
            <v>0</v>
          </cell>
          <cell r="M959">
            <v>-450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</row>
        <row r="960">
          <cell r="A960">
            <v>2100001</v>
          </cell>
          <cell r="H960">
            <v>450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</row>
        <row r="961">
          <cell r="A961">
            <v>2100001</v>
          </cell>
          <cell r="H961">
            <v>450</v>
          </cell>
          <cell r="K961">
            <v>0</v>
          </cell>
          <cell r="L961">
            <v>0</v>
          </cell>
          <cell r="M961">
            <v>-450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</row>
        <row r="962">
          <cell r="A962">
            <v>2100001</v>
          </cell>
          <cell r="H962">
            <v>450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</row>
        <row r="963">
          <cell r="A963">
            <v>2100002</v>
          </cell>
          <cell r="B963" t="str">
            <v>2100002</v>
          </cell>
          <cell r="G963" t="str">
            <v>TABLE</v>
          </cell>
          <cell r="H963">
            <v>1500</v>
          </cell>
          <cell r="K963">
            <v>0</v>
          </cell>
          <cell r="L963">
            <v>0</v>
          </cell>
          <cell r="M963">
            <v>-1500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</row>
        <row r="964">
          <cell r="A964">
            <v>2100002</v>
          </cell>
          <cell r="H964">
            <v>1500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</row>
        <row r="965">
          <cell r="A965">
            <v>2100002</v>
          </cell>
          <cell r="H965">
            <v>1500</v>
          </cell>
          <cell r="K965">
            <v>0</v>
          </cell>
          <cell r="L965">
            <v>0</v>
          </cell>
          <cell r="M965">
            <v>-1500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</row>
        <row r="966">
          <cell r="A966">
            <v>2100002</v>
          </cell>
          <cell r="H966">
            <v>1500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</row>
        <row r="967">
          <cell r="A967">
            <v>2100003</v>
          </cell>
          <cell r="B967" t="str">
            <v>2100003</v>
          </cell>
          <cell r="G967" t="str">
            <v>CHAIRS</v>
          </cell>
          <cell r="H967">
            <v>900</v>
          </cell>
          <cell r="K967">
            <v>0</v>
          </cell>
          <cell r="L967">
            <v>0</v>
          </cell>
          <cell r="M967">
            <v>-900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</row>
        <row r="968">
          <cell r="A968">
            <v>2100003</v>
          </cell>
          <cell r="H968">
            <v>900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</row>
        <row r="969">
          <cell r="A969">
            <v>2100003</v>
          </cell>
          <cell r="H969">
            <v>900</v>
          </cell>
          <cell r="K969">
            <v>0</v>
          </cell>
          <cell r="L969">
            <v>0</v>
          </cell>
          <cell r="M969">
            <v>-900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</row>
        <row r="970">
          <cell r="A970">
            <v>2100003</v>
          </cell>
          <cell r="H970">
            <v>900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</row>
        <row r="971">
          <cell r="A971">
            <v>2100004</v>
          </cell>
          <cell r="B971" t="str">
            <v>2100004</v>
          </cell>
          <cell r="G971" t="str">
            <v>LOCKS</v>
          </cell>
          <cell r="H971">
            <v>180</v>
          </cell>
          <cell r="K971">
            <v>0</v>
          </cell>
          <cell r="L971">
            <v>0</v>
          </cell>
          <cell r="M971">
            <v>-180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</row>
        <row r="972">
          <cell r="A972">
            <v>2100004</v>
          </cell>
          <cell r="H972">
            <v>180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</row>
        <row r="973">
          <cell r="A973">
            <v>2100004</v>
          </cell>
          <cell r="H973">
            <v>180</v>
          </cell>
          <cell r="K973">
            <v>0</v>
          </cell>
          <cell r="L973">
            <v>0</v>
          </cell>
          <cell r="M973">
            <v>-180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</row>
        <row r="974">
          <cell r="A974">
            <v>2100004</v>
          </cell>
          <cell r="H974">
            <v>180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</row>
        <row r="975">
          <cell r="A975">
            <v>2100005</v>
          </cell>
          <cell r="B975" t="str">
            <v>2100005</v>
          </cell>
          <cell r="G975" t="str">
            <v>OTHER - MISC.</v>
          </cell>
          <cell r="H975">
            <v>256</v>
          </cell>
          <cell r="K975">
            <v>0</v>
          </cell>
          <cell r="L975">
            <v>0</v>
          </cell>
          <cell r="M975">
            <v>-256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</row>
        <row r="976">
          <cell r="A976">
            <v>2100005</v>
          </cell>
          <cell r="H976">
            <v>256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</row>
        <row r="977">
          <cell r="A977">
            <v>2100005</v>
          </cell>
          <cell r="H977">
            <v>256</v>
          </cell>
          <cell r="K977">
            <v>0</v>
          </cell>
          <cell r="L977">
            <v>0</v>
          </cell>
          <cell r="M977">
            <v>-256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</row>
        <row r="978">
          <cell r="A978">
            <v>2100005</v>
          </cell>
          <cell r="H978">
            <v>256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</row>
        <row r="979">
          <cell r="A979">
            <v>2100006</v>
          </cell>
          <cell r="B979" t="str">
            <v>2100006</v>
          </cell>
          <cell r="G979" t="str">
            <v>Crompton Classic Fan</v>
          </cell>
          <cell r="H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</row>
        <row r="980">
          <cell r="A980">
            <v>2100007</v>
          </cell>
          <cell r="B980" t="str">
            <v>2100007</v>
          </cell>
          <cell r="G980" t="str">
            <v>Crompton Classic Fan</v>
          </cell>
          <cell r="H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</row>
        <row r="981">
          <cell r="A981">
            <v>2100008</v>
          </cell>
          <cell r="B981" t="str">
            <v>2100008</v>
          </cell>
          <cell r="G981" t="str">
            <v>Crompton Classic Fan</v>
          </cell>
          <cell r="H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</row>
        <row r="982">
          <cell r="A982">
            <v>2100009</v>
          </cell>
          <cell r="B982" t="str">
            <v>2100009</v>
          </cell>
          <cell r="G982" t="str">
            <v>Crompton Classic Fan</v>
          </cell>
          <cell r="H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</row>
        <row r="983">
          <cell r="A983">
            <v>2200000</v>
          </cell>
          <cell r="B983" t="str">
            <v>2200000</v>
          </cell>
          <cell r="G983" t="str">
            <v>CONNECTORS</v>
          </cell>
          <cell r="H983">
            <v>10600</v>
          </cell>
          <cell r="K983">
            <v>0</v>
          </cell>
          <cell r="L983">
            <v>0</v>
          </cell>
          <cell r="M983">
            <v>-10600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</row>
        <row r="984">
          <cell r="A984">
            <v>2200000</v>
          </cell>
          <cell r="H984">
            <v>10600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</row>
        <row r="985">
          <cell r="A985">
            <v>2200000</v>
          </cell>
          <cell r="H985">
            <v>10600</v>
          </cell>
          <cell r="K985">
            <v>0</v>
          </cell>
          <cell r="L985">
            <v>0</v>
          </cell>
          <cell r="M985">
            <v>-10600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</row>
        <row r="986">
          <cell r="A986">
            <v>2200000</v>
          </cell>
          <cell r="H986">
            <v>10600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</row>
        <row r="987">
          <cell r="A987">
            <v>2200001</v>
          </cell>
          <cell r="B987" t="str">
            <v>2200001</v>
          </cell>
          <cell r="G987" t="str">
            <v>CONNECTOR</v>
          </cell>
          <cell r="H987">
            <v>3800</v>
          </cell>
          <cell r="K987">
            <v>0</v>
          </cell>
          <cell r="L987">
            <v>0</v>
          </cell>
          <cell r="M987">
            <v>-3800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</row>
        <row r="988">
          <cell r="A988">
            <v>2200001</v>
          </cell>
          <cell r="H988">
            <v>3800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</row>
        <row r="989">
          <cell r="A989">
            <v>2200001</v>
          </cell>
          <cell r="H989">
            <v>3800</v>
          </cell>
          <cell r="K989">
            <v>0</v>
          </cell>
          <cell r="L989">
            <v>0</v>
          </cell>
          <cell r="M989">
            <v>-3800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</row>
        <row r="990">
          <cell r="A990">
            <v>2200001</v>
          </cell>
          <cell r="H990">
            <v>3800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</row>
        <row r="991">
          <cell r="A991">
            <v>2200002</v>
          </cell>
          <cell r="B991" t="str">
            <v>2200002</v>
          </cell>
          <cell r="G991" t="str">
            <v>STP CABLE</v>
          </cell>
          <cell r="H991">
            <v>1800</v>
          </cell>
          <cell r="K991">
            <v>0</v>
          </cell>
          <cell r="L991">
            <v>0</v>
          </cell>
          <cell r="M991">
            <v>-1800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</row>
        <row r="992">
          <cell r="A992">
            <v>2200002</v>
          </cell>
          <cell r="H992">
            <v>1800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</row>
        <row r="993">
          <cell r="A993">
            <v>2200002</v>
          </cell>
          <cell r="H993">
            <v>1800</v>
          </cell>
          <cell r="K993">
            <v>0</v>
          </cell>
          <cell r="L993">
            <v>0</v>
          </cell>
          <cell r="M993">
            <v>-1800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</row>
        <row r="994">
          <cell r="A994">
            <v>2200002</v>
          </cell>
          <cell r="H994">
            <v>1800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</row>
        <row r="995">
          <cell r="A995">
            <v>2200003</v>
          </cell>
          <cell r="B995" t="str">
            <v>2200003</v>
          </cell>
          <cell r="G995" t="str">
            <v>8 PORT HUB</v>
          </cell>
          <cell r="H995">
            <v>1950</v>
          </cell>
          <cell r="K995">
            <v>0</v>
          </cell>
          <cell r="L995">
            <v>0</v>
          </cell>
          <cell r="M995">
            <v>-1950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</row>
        <row r="996">
          <cell r="A996">
            <v>2200003</v>
          </cell>
          <cell r="H996">
            <v>1950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</row>
        <row r="997">
          <cell r="A997">
            <v>2200003</v>
          </cell>
          <cell r="H997">
            <v>1950</v>
          </cell>
          <cell r="K997">
            <v>0</v>
          </cell>
          <cell r="L997">
            <v>0</v>
          </cell>
          <cell r="M997">
            <v>-1950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</row>
        <row r="998">
          <cell r="A998">
            <v>2200003</v>
          </cell>
          <cell r="H998">
            <v>1950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</row>
        <row r="999">
          <cell r="A999">
            <v>2200004</v>
          </cell>
          <cell r="B999" t="str">
            <v>2200004</v>
          </cell>
          <cell r="G999" t="str">
            <v>FIBER OPTIC TRANS RECEIVER-3</v>
          </cell>
          <cell r="H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-3700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3700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</row>
        <row r="1000">
          <cell r="A1000">
            <v>2200004</v>
          </cell>
          <cell r="H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-3700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3700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</row>
        <row r="1001">
          <cell r="A1001">
            <v>2200004</v>
          </cell>
          <cell r="H1001">
            <v>3700</v>
          </cell>
          <cell r="K1001">
            <v>0</v>
          </cell>
          <cell r="L1001">
            <v>0</v>
          </cell>
          <cell r="M1001">
            <v>-3700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</row>
        <row r="1002">
          <cell r="A1002">
            <v>2200004</v>
          </cell>
          <cell r="H1002">
            <v>3700</v>
          </cell>
          <cell r="K1002">
            <v>0</v>
          </cell>
          <cell r="L1002">
            <v>0</v>
          </cell>
          <cell r="M1002">
            <v>-3700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</row>
        <row r="1003">
          <cell r="A1003">
            <v>2200005</v>
          </cell>
          <cell r="B1003" t="str">
            <v>2200005</v>
          </cell>
          <cell r="G1003" t="str">
            <v>FIBER OPTIC TRANS RECEIVER-4</v>
          </cell>
          <cell r="H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-3700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3700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</row>
        <row r="1004">
          <cell r="A1004">
            <v>2200005</v>
          </cell>
          <cell r="H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-3700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3700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</row>
        <row r="1005">
          <cell r="A1005">
            <v>2200005</v>
          </cell>
          <cell r="H1005">
            <v>3700</v>
          </cell>
          <cell r="K1005">
            <v>0</v>
          </cell>
          <cell r="L1005">
            <v>0</v>
          </cell>
          <cell r="M1005">
            <v>-3700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</row>
        <row r="1006">
          <cell r="A1006">
            <v>2200005</v>
          </cell>
          <cell r="H1006">
            <v>3700</v>
          </cell>
          <cell r="K1006">
            <v>0</v>
          </cell>
          <cell r="L1006">
            <v>0</v>
          </cell>
          <cell r="M1006">
            <v>-3700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</row>
        <row r="1007">
          <cell r="A1007">
            <v>2200007</v>
          </cell>
          <cell r="B1007" t="str">
            <v>2200007</v>
          </cell>
          <cell r="G1007" t="str">
            <v>RADIO MODEM</v>
          </cell>
          <cell r="H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</row>
        <row r="1008">
          <cell r="A1008">
            <v>2300000</v>
          </cell>
          <cell r="B1008" t="str">
            <v>2300000</v>
          </cell>
          <cell r="G1008" t="str">
            <v>SCANNER</v>
          </cell>
          <cell r="H1008">
            <v>3500</v>
          </cell>
          <cell r="K1008">
            <v>0</v>
          </cell>
          <cell r="L1008">
            <v>0</v>
          </cell>
          <cell r="M1008">
            <v>-3500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</row>
        <row r="1009">
          <cell r="A1009">
            <v>2300000</v>
          </cell>
          <cell r="H1009">
            <v>3500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</row>
        <row r="1010">
          <cell r="A1010">
            <v>2300000</v>
          </cell>
          <cell r="H1010">
            <v>3500</v>
          </cell>
          <cell r="K1010">
            <v>0</v>
          </cell>
          <cell r="L1010">
            <v>0</v>
          </cell>
          <cell r="M1010">
            <v>-3500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</row>
        <row r="1011">
          <cell r="A1011">
            <v>2300000</v>
          </cell>
          <cell r="H1011">
            <v>3500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</row>
        <row r="1012">
          <cell r="A1012">
            <v>2300001</v>
          </cell>
          <cell r="B1012" t="str">
            <v>2300001</v>
          </cell>
          <cell r="G1012" t="str">
            <v>CD WRITER</v>
          </cell>
          <cell r="H1012">
            <v>2150</v>
          </cell>
          <cell r="K1012">
            <v>0</v>
          </cell>
          <cell r="L1012">
            <v>0</v>
          </cell>
          <cell r="M1012">
            <v>-2150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</row>
        <row r="1013">
          <cell r="A1013">
            <v>2300001</v>
          </cell>
          <cell r="H1013">
            <v>2150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</row>
        <row r="1014">
          <cell r="A1014">
            <v>2300001</v>
          </cell>
          <cell r="H1014">
            <v>2150</v>
          </cell>
          <cell r="K1014">
            <v>0</v>
          </cell>
          <cell r="L1014">
            <v>0</v>
          </cell>
          <cell r="M1014">
            <v>-2150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</row>
        <row r="1015">
          <cell r="A1015">
            <v>2300001</v>
          </cell>
          <cell r="H1015">
            <v>2150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</row>
        <row r="1016">
          <cell r="A1016">
            <v>2300002</v>
          </cell>
          <cell r="B1016" t="str">
            <v>2300002</v>
          </cell>
          <cell r="G1016" t="str">
            <v>USB STORAGE DEVISE</v>
          </cell>
          <cell r="H1016">
            <v>4000</v>
          </cell>
          <cell r="K1016">
            <v>0</v>
          </cell>
          <cell r="L1016">
            <v>0</v>
          </cell>
          <cell r="M1016">
            <v>-4000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</row>
        <row r="1017">
          <cell r="A1017">
            <v>2300002</v>
          </cell>
          <cell r="H1017">
            <v>4000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</row>
        <row r="1018">
          <cell r="A1018">
            <v>2300002</v>
          </cell>
          <cell r="H1018">
            <v>4000</v>
          </cell>
          <cell r="K1018">
            <v>0</v>
          </cell>
          <cell r="L1018">
            <v>0</v>
          </cell>
          <cell r="M1018">
            <v>-4000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</row>
        <row r="1019">
          <cell r="A1019">
            <v>2300002</v>
          </cell>
          <cell r="H1019">
            <v>4000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</row>
        <row r="1020">
          <cell r="A1020">
            <v>2300003</v>
          </cell>
          <cell r="B1020" t="str">
            <v>2300003</v>
          </cell>
          <cell r="G1020" t="str">
            <v>SEGATE HDD</v>
          </cell>
          <cell r="H1020">
            <v>3350</v>
          </cell>
          <cell r="K1020">
            <v>0</v>
          </cell>
          <cell r="L1020">
            <v>0</v>
          </cell>
          <cell r="M1020">
            <v>-3350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</row>
        <row r="1021">
          <cell r="A1021">
            <v>2300003</v>
          </cell>
          <cell r="H1021">
            <v>3350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</row>
        <row r="1022">
          <cell r="A1022">
            <v>2300003</v>
          </cell>
          <cell r="H1022">
            <v>3350</v>
          </cell>
          <cell r="K1022">
            <v>0</v>
          </cell>
          <cell r="L1022">
            <v>0</v>
          </cell>
          <cell r="M1022">
            <v>-3350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</row>
        <row r="1023">
          <cell r="A1023">
            <v>2300003</v>
          </cell>
          <cell r="H1023">
            <v>3350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</row>
        <row r="1024">
          <cell r="A1024">
            <v>2300004</v>
          </cell>
          <cell r="B1024" t="str">
            <v>2300004</v>
          </cell>
          <cell r="G1024" t="str">
            <v>SD RAM</v>
          </cell>
          <cell r="H1024">
            <v>3900</v>
          </cell>
          <cell r="K1024">
            <v>0</v>
          </cell>
          <cell r="L1024">
            <v>0</v>
          </cell>
          <cell r="M1024">
            <v>-3900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</row>
        <row r="1025">
          <cell r="A1025">
            <v>2300004</v>
          </cell>
          <cell r="H1025">
            <v>3900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</row>
        <row r="1026">
          <cell r="A1026">
            <v>2300004</v>
          </cell>
          <cell r="H1026">
            <v>3900</v>
          </cell>
          <cell r="K1026">
            <v>0</v>
          </cell>
          <cell r="L1026">
            <v>0</v>
          </cell>
          <cell r="M1026">
            <v>-3900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</row>
        <row r="1027">
          <cell r="A1027">
            <v>2300004</v>
          </cell>
          <cell r="H1027">
            <v>3900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</row>
        <row r="1028">
          <cell r="A1028">
            <v>2300005</v>
          </cell>
          <cell r="B1028" t="str">
            <v>2300005</v>
          </cell>
          <cell r="G1028" t="str">
            <v>UPS</v>
          </cell>
          <cell r="H1028">
            <v>3150</v>
          </cell>
          <cell r="K1028">
            <v>0</v>
          </cell>
          <cell r="L1028">
            <v>0</v>
          </cell>
          <cell r="M1028">
            <v>-3150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</row>
        <row r="1029">
          <cell r="A1029">
            <v>2300005</v>
          </cell>
          <cell r="H1029">
            <v>3150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</row>
        <row r="1030">
          <cell r="A1030">
            <v>2300005</v>
          </cell>
          <cell r="H1030">
            <v>3150</v>
          </cell>
          <cell r="K1030">
            <v>0</v>
          </cell>
          <cell r="L1030">
            <v>0</v>
          </cell>
          <cell r="M1030">
            <v>-3150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</row>
        <row r="1031">
          <cell r="A1031">
            <v>2300005</v>
          </cell>
          <cell r="H1031">
            <v>3150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</row>
        <row r="1032">
          <cell r="A1032">
            <v>2300006</v>
          </cell>
          <cell r="B1032" t="str">
            <v>2300006</v>
          </cell>
          <cell r="G1032" t="str">
            <v>COOMPACT 500 EPCOS</v>
          </cell>
          <cell r="H1032">
            <v>2200</v>
          </cell>
          <cell r="K1032">
            <v>0</v>
          </cell>
          <cell r="L1032">
            <v>0</v>
          </cell>
          <cell r="M1032">
            <v>-2200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</row>
        <row r="1033">
          <cell r="A1033">
            <v>2300006</v>
          </cell>
          <cell r="H1033">
            <v>2200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</row>
        <row r="1034">
          <cell r="A1034">
            <v>2300006</v>
          </cell>
          <cell r="H1034">
            <v>2200</v>
          </cell>
          <cell r="K1034">
            <v>0</v>
          </cell>
          <cell r="L1034">
            <v>0</v>
          </cell>
          <cell r="M1034">
            <v>-2200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</row>
        <row r="1035">
          <cell r="A1035">
            <v>2300006</v>
          </cell>
          <cell r="H1035">
            <v>2200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</row>
        <row r="1036">
          <cell r="A1036">
            <v>2300007</v>
          </cell>
          <cell r="B1036" t="str">
            <v>2300007</v>
          </cell>
          <cell r="G1036" t="str">
            <v>SEGATE HDD</v>
          </cell>
          <cell r="H1036">
            <v>3475</v>
          </cell>
          <cell r="K1036">
            <v>0</v>
          </cell>
          <cell r="L1036">
            <v>0</v>
          </cell>
          <cell r="M1036">
            <v>-3475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</row>
        <row r="1037">
          <cell r="A1037">
            <v>2300007</v>
          </cell>
          <cell r="H1037">
            <v>3475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</row>
        <row r="1038">
          <cell r="A1038">
            <v>2300007</v>
          </cell>
          <cell r="H1038">
            <v>3475</v>
          </cell>
          <cell r="K1038">
            <v>0</v>
          </cell>
          <cell r="L1038">
            <v>0</v>
          </cell>
          <cell r="M1038">
            <v>-3475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</row>
        <row r="1039">
          <cell r="A1039">
            <v>2300007</v>
          </cell>
          <cell r="H1039">
            <v>3475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</row>
        <row r="1040">
          <cell r="A1040">
            <v>2300008</v>
          </cell>
          <cell r="B1040" t="str">
            <v>2300008</v>
          </cell>
          <cell r="G1040" t="str">
            <v>SD RAM</v>
          </cell>
          <cell r="H1040">
            <v>2900</v>
          </cell>
          <cell r="K1040">
            <v>0</v>
          </cell>
          <cell r="L1040">
            <v>0</v>
          </cell>
          <cell r="M1040">
            <v>-2900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</row>
        <row r="1041">
          <cell r="A1041">
            <v>2300008</v>
          </cell>
          <cell r="H1041">
            <v>2900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</row>
        <row r="1042">
          <cell r="A1042">
            <v>2300008</v>
          </cell>
          <cell r="H1042">
            <v>2900</v>
          </cell>
          <cell r="K1042">
            <v>0</v>
          </cell>
          <cell r="L1042">
            <v>0</v>
          </cell>
          <cell r="M1042">
            <v>-2900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</row>
        <row r="1043">
          <cell r="A1043">
            <v>2300008</v>
          </cell>
          <cell r="H1043">
            <v>2900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</row>
        <row r="1044">
          <cell r="A1044">
            <v>2300009</v>
          </cell>
          <cell r="B1044" t="str">
            <v>2300009</v>
          </cell>
          <cell r="G1044" t="str">
            <v>SEGATE HDD</v>
          </cell>
          <cell r="H1044">
            <v>2800</v>
          </cell>
          <cell r="K1044">
            <v>0</v>
          </cell>
          <cell r="L1044">
            <v>0</v>
          </cell>
          <cell r="M1044">
            <v>-2800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</row>
        <row r="1045">
          <cell r="A1045">
            <v>2300009</v>
          </cell>
          <cell r="H1045">
            <v>2800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</row>
        <row r="1046">
          <cell r="A1046">
            <v>2300009</v>
          </cell>
          <cell r="H1046">
            <v>2800</v>
          </cell>
          <cell r="K1046">
            <v>0</v>
          </cell>
          <cell r="L1046">
            <v>0</v>
          </cell>
          <cell r="M1046">
            <v>-2800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</row>
        <row r="1047">
          <cell r="A1047">
            <v>2300009</v>
          </cell>
          <cell r="H1047">
            <v>2800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</row>
        <row r="1048">
          <cell r="A1048">
            <v>2300010</v>
          </cell>
          <cell r="B1048" t="str">
            <v>2300010</v>
          </cell>
          <cell r="G1048" t="str">
            <v>SEGATE HDD</v>
          </cell>
          <cell r="H1048">
            <v>3450</v>
          </cell>
          <cell r="K1048">
            <v>0</v>
          </cell>
          <cell r="L1048">
            <v>0</v>
          </cell>
          <cell r="M1048">
            <v>-3450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</row>
        <row r="1049">
          <cell r="A1049">
            <v>2300010</v>
          </cell>
          <cell r="H1049">
            <v>3450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</row>
        <row r="1050">
          <cell r="A1050">
            <v>2300010</v>
          </cell>
          <cell r="H1050">
            <v>3450</v>
          </cell>
          <cell r="K1050">
            <v>0</v>
          </cell>
          <cell r="L1050">
            <v>0</v>
          </cell>
          <cell r="M1050">
            <v>-3450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</row>
        <row r="1051">
          <cell r="A1051">
            <v>2300010</v>
          </cell>
          <cell r="H1051">
            <v>3450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</row>
        <row r="1052">
          <cell r="A1052">
            <v>2300011</v>
          </cell>
          <cell r="B1052" t="str">
            <v>2300011</v>
          </cell>
          <cell r="G1052" t="str">
            <v>WEB CAMERAS</v>
          </cell>
          <cell r="H1052">
            <v>4100</v>
          </cell>
          <cell r="K1052">
            <v>0</v>
          </cell>
          <cell r="L1052">
            <v>0</v>
          </cell>
          <cell r="M1052">
            <v>-4100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</row>
        <row r="1053">
          <cell r="A1053">
            <v>2300011</v>
          </cell>
          <cell r="H1053">
            <v>4100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</row>
        <row r="1054">
          <cell r="A1054">
            <v>2300011</v>
          </cell>
          <cell r="H1054">
            <v>4100</v>
          </cell>
          <cell r="K1054">
            <v>0</v>
          </cell>
          <cell r="L1054">
            <v>0</v>
          </cell>
          <cell r="M1054">
            <v>-4100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</row>
        <row r="1055">
          <cell r="A1055">
            <v>2300011</v>
          </cell>
          <cell r="H1055">
            <v>4100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</row>
        <row r="1056">
          <cell r="A1056">
            <v>2300012</v>
          </cell>
          <cell r="B1056" t="str">
            <v>2300012</v>
          </cell>
          <cell r="G1056" t="str">
            <v>CD WRITER</v>
          </cell>
          <cell r="H1056">
            <v>3100</v>
          </cell>
          <cell r="K1056">
            <v>0</v>
          </cell>
          <cell r="L1056">
            <v>0</v>
          </cell>
          <cell r="M1056">
            <v>-3100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</row>
        <row r="1057">
          <cell r="A1057">
            <v>2300012</v>
          </cell>
          <cell r="H1057">
            <v>3100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</row>
        <row r="1058">
          <cell r="A1058">
            <v>2300012</v>
          </cell>
          <cell r="H1058">
            <v>3100</v>
          </cell>
          <cell r="K1058">
            <v>0</v>
          </cell>
          <cell r="L1058">
            <v>0</v>
          </cell>
          <cell r="M1058">
            <v>-3100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</row>
        <row r="1059">
          <cell r="A1059">
            <v>2300012</v>
          </cell>
          <cell r="H1059">
            <v>3100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</row>
        <row r="1060">
          <cell r="A1060">
            <v>2300013</v>
          </cell>
          <cell r="B1060" t="str">
            <v>2300013</v>
          </cell>
          <cell r="G1060" t="str">
            <v>CD WRITER</v>
          </cell>
          <cell r="H1060">
            <v>4000</v>
          </cell>
          <cell r="K1060">
            <v>0</v>
          </cell>
          <cell r="L1060">
            <v>0</v>
          </cell>
          <cell r="M1060">
            <v>-4000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</row>
        <row r="1061">
          <cell r="A1061">
            <v>2300013</v>
          </cell>
          <cell r="H1061">
            <v>4000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</row>
        <row r="1062">
          <cell r="A1062">
            <v>2300013</v>
          </cell>
          <cell r="H1062">
            <v>4000</v>
          </cell>
          <cell r="K1062">
            <v>0</v>
          </cell>
          <cell r="L1062">
            <v>0</v>
          </cell>
          <cell r="M1062">
            <v>-4000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</row>
        <row r="1063">
          <cell r="A1063">
            <v>2300013</v>
          </cell>
          <cell r="H1063">
            <v>4000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</row>
        <row r="1064">
          <cell r="A1064">
            <v>2300014</v>
          </cell>
          <cell r="B1064" t="str">
            <v>2300014</v>
          </cell>
          <cell r="G1064" t="str">
            <v>HARD DISK</v>
          </cell>
          <cell r="H1064">
            <v>5000</v>
          </cell>
          <cell r="K1064">
            <v>0</v>
          </cell>
          <cell r="L1064">
            <v>0</v>
          </cell>
          <cell r="M1064">
            <v>-5000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</row>
        <row r="1065">
          <cell r="A1065">
            <v>2300014</v>
          </cell>
          <cell r="H1065">
            <v>5000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</row>
        <row r="1066">
          <cell r="A1066">
            <v>2300014</v>
          </cell>
          <cell r="H1066">
            <v>5000</v>
          </cell>
          <cell r="K1066">
            <v>0</v>
          </cell>
          <cell r="L1066">
            <v>0</v>
          </cell>
          <cell r="M1066">
            <v>-5000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</row>
        <row r="1067">
          <cell r="A1067">
            <v>2300014</v>
          </cell>
          <cell r="H1067">
            <v>5000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</row>
        <row r="1068">
          <cell r="A1068">
            <v>2300015</v>
          </cell>
          <cell r="B1068" t="str">
            <v>2300015</v>
          </cell>
          <cell r="G1068" t="str">
            <v>UPS - AHMEDABAD</v>
          </cell>
          <cell r="H1068">
            <v>3150</v>
          </cell>
          <cell r="K1068">
            <v>0</v>
          </cell>
          <cell r="L1068">
            <v>0</v>
          </cell>
          <cell r="M1068">
            <v>-3150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</row>
        <row r="1069">
          <cell r="A1069">
            <v>2300015</v>
          </cell>
          <cell r="H1069">
            <v>3150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</row>
        <row r="1070">
          <cell r="A1070">
            <v>2300015</v>
          </cell>
          <cell r="H1070">
            <v>3150</v>
          </cell>
          <cell r="K1070">
            <v>0</v>
          </cell>
          <cell r="L1070">
            <v>0</v>
          </cell>
          <cell r="M1070">
            <v>-3150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</row>
        <row r="1071">
          <cell r="A1071">
            <v>2300015</v>
          </cell>
          <cell r="H1071">
            <v>3150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</row>
        <row r="1072">
          <cell r="A1072">
            <v>2300016</v>
          </cell>
          <cell r="B1072" t="str">
            <v>2300016</v>
          </cell>
          <cell r="G1072" t="str">
            <v>UPS - AHMEDABAD</v>
          </cell>
          <cell r="H1072">
            <v>3150</v>
          </cell>
          <cell r="K1072">
            <v>0</v>
          </cell>
          <cell r="L1072">
            <v>0</v>
          </cell>
          <cell r="M1072">
            <v>-3150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</row>
        <row r="1073">
          <cell r="A1073">
            <v>2300016</v>
          </cell>
          <cell r="H1073">
            <v>3150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</row>
        <row r="1074">
          <cell r="A1074">
            <v>2300016</v>
          </cell>
          <cell r="H1074">
            <v>3150</v>
          </cell>
          <cell r="K1074">
            <v>0</v>
          </cell>
          <cell r="L1074">
            <v>0</v>
          </cell>
          <cell r="M1074">
            <v>-3150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</row>
        <row r="1075">
          <cell r="A1075">
            <v>2300016</v>
          </cell>
          <cell r="H1075">
            <v>3150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</row>
        <row r="1076">
          <cell r="A1076">
            <v>2300017</v>
          </cell>
          <cell r="B1076" t="str">
            <v>2300017</v>
          </cell>
          <cell r="G1076" t="str">
            <v>UPS - RAJKOT</v>
          </cell>
          <cell r="H1076">
            <v>4500</v>
          </cell>
          <cell r="K1076">
            <v>0</v>
          </cell>
          <cell r="L1076">
            <v>0</v>
          </cell>
          <cell r="M1076">
            <v>-4500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</row>
        <row r="1077">
          <cell r="A1077">
            <v>2300017</v>
          </cell>
          <cell r="H1077">
            <v>4500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</row>
        <row r="1078">
          <cell r="A1078">
            <v>2300017</v>
          </cell>
          <cell r="H1078">
            <v>4500</v>
          </cell>
          <cell r="K1078">
            <v>0</v>
          </cell>
          <cell r="L1078">
            <v>0</v>
          </cell>
          <cell r="M1078">
            <v>-4500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</row>
        <row r="1079">
          <cell r="A1079">
            <v>2300017</v>
          </cell>
          <cell r="H1079">
            <v>4500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</row>
        <row r="1080">
          <cell r="A1080">
            <v>2300018</v>
          </cell>
          <cell r="B1080" t="str">
            <v>2300018</v>
          </cell>
          <cell r="G1080" t="str">
            <v>Glow Shine Boards</v>
          </cell>
          <cell r="H1080">
            <v>4050</v>
          </cell>
          <cell r="K1080">
            <v>0</v>
          </cell>
          <cell r="L1080">
            <v>0</v>
          </cell>
          <cell r="M1080">
            <v>-4050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</row>
        <row r="1081">
          <cell r="A1081">
            <v>2300018</v>
          </cell>
          <cell r="H1081">
            <v>4050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</row>
        <row r="1082">
          <cell r="A1082">
            <v>2300018</v>
          </cell>
          <cell r="H1082">
            <v>4050</v>
          </cell>
          <cell r="K1082">
            <v>0</v>
          </cell>
          <cell r="L1082">
            <v>0</v>
          </cell>
          <cell r="M1082">
            <v>-4050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</row>
        <row r="1083">
          <cell r="A1083">
            <v>2300018</v>
          </cell>
          <cell r="H1083">
            <v>4050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</row>
        <row r="1084">
          <cell r="A1084">
            <v>2300019</v>
          </cell>
          <cell r="B1084" t="str">
            <v>2300019</v>
          </cell>
          <cell r="G1084" t="str">
            <v>MEMORY CARD</v>
          </cell>
          <cell r="H1084">
            <v>3800</v>
          </cell>
          <cell r="K1084">
            <v>0</v>
          </cell>
          <cell r="L1084">
            <v>0</v>
          </cell>
          <cell r="M1084">
            <v>-3800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</row>
        <row r="1085">
          <cell r="A1085">
            <v>2300019</v>
          </cell>
          <cell r="H1085">
            <v>3800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</row>
        <row r="1086">
          <cell r="A1086">
            <v>2300019</v>
          </cell>
          <cell r="H1086">
            <v>3800</v>
          </cell>
          <cell r="K1086">
            <v>0</v>
          </cell>
          <cell r="L1086">
            <v>0</v>
          </cell>
          <cell r="M1086">
            <v>-3800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</row>
        <row r="1087">
          <cell r="A1087">
            <v>2300019</v>
          </cell>
          <cell r="H1087">
            <v>3800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</row>
        <row r="1088">
          <cell r="A1088">
            <v>2300020</v>
          </cell>
          <cell r="B1088" t="str">
            <v>2300020</v>
          </cell>
          <cell r="G1088" t="str">
            <v>SEGATE HDD</v>
          </cell>
          <cell r="H1088">
            <v>2450</v>
          </cell>
          <cell r="K1088">
            <v>0</v>
          </cell>
          <cell r="L1088">
            <v>0</v>
          </cell>
          <cell r="M1088">
            <v>-2450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</row>
        <row r="1089">
          <cell r="A1089">
            <v>2300020</v>
          </cell>
          <cell r="H1089">
            <v>2450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</row>
        <row r="1090">
          <cell r="A1090">
            <v>2300020</v>
          </cell>
          <cell r="H1090">
            <v>2450</v>
          </cell>
          <cell r="K1090">
            <v>0</v>
          </cell>
          <cell r="L1090">
            <v>0</v>
          </cell>
          <cell r="M1090">
            <v>-2450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</row>
        <row r="1091">
          <cell r="A1091">
            <v>2300020</v>
          </cell>
          <cell r="H1091">
            <v>2450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</row>
        <row r="1092">
          <cell r="A1092">
            <v>2300021</v>
          </cell>
          <cell r="B1092" t="str">
            <v>2300021</v>
          </cell>
          <cell r="G1092" t="str">
            <v>PEN - DRIVE</v>
          </cell>
          <cell r="H1092">
            <v>2900</v>
          </cell>
          <cell r="K1092">
            <v>0</v>
          </cell>
          <cell r="L1092">
            <v>0</v>
          </cell>
          <cell r="M1092">
            <v>-2900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</row>
        <row r="1093">
          <cell r="A1093">
            <v>2300021</v>
          </cell>
          <cell r="H1093">
            <v>2900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</row>
        <row r="1094">
          <cell r="A1094">
            <v>2300021</v>
          </cell>
          <cell r="H1094">
            <v>2900</v>
          </cell>
          <cell r="K1094">
            <v>0</v>
          </cell>
          <cell r="L1094">
            <v>0</v>
          </cell>
          <cell r="M1094">
            <v>-2900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</row>
        <row r="1095">
          <cell r="A1095">
            <v>2300021</v>
          </cell>
          <cell r="H1095">
            <v>2900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</row>
        <row r="1096">
          <cell r="A1096">
            <v>2300022</v>
          </cell>
          <cell r="B1096" t="str">
            <v>2300022</v>
          </cell>
          <cell r="G1096" t="str">
            <v>BLUE TOOTH</v>
          </cell>
          <cell r="H1096">
            <v>1300</v>
          </cell>
          <cell r="K1096">
            <v>0</v>
          </cell>
          <cell r="L1096">
            <v>0</v>
          </cell>
          <cell r="M1096">
            <v>-1300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</row>
        <row r="1097">
          <cell r="A1097">
            <v>2300022</v>
          </cell>
          <cell r="H1097">
            <v>1300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</row>
        <row r="1098">
          <cell r="A1098">
            <v>2300022</v>
          </cell>
          <cell r="H1098">
            <v>1300</v>
          </cell>
          <cell r="K1098">
            <v>0</v>
          </cell>
          <cell r="L1098">
            <v>0</v>
          </cell>
          <cell r="M1098">
            <v>-1300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</row>
        <row r="1099">
          <cell r="A1099">
            <v>2300022</v>
          </cell>
          <cell r="H1099">
            <v>1300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</row>
        <row r="1100">
          <cell r="A1100">
            <v>2300023</v>
          </cell>
          <cell r="B1100" t="str">
            <v>2300023</v>
          </cell>
          <cell r="G1100" t="str">
            <v>PEN - DRIVE</v>
          </cell>
          <cell r="H1100">
            <v>1350</v>
          </cell>
          <cell r="K1100">
            <v>0</v>
          </cell>
          <cell r="L1100">
            <v>0</v>
          </cell>
          <cell r="M1100">
            <v>-1350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</row>
        <row r="1101">
          <cell r="A1101">
            <v>2300023</v>
          </cell>
          <cell r="H1101">
            <v>1350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</row>
        <row r="1102">
          <cell r="A1102">
            <v>2300023</v>
          </cell>
          <cell r="H1102">
            <v>1350</v>
          </cell>
          <cell r="K1102">
            <v>0</v>
          </cell>
          <cell r="L1102">
            <v>0</v>
          </cell>
          <cell r="M1102">
            <v>-1350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</row>
        <row r="1103">
          <cell r="A1103">
            <v>2300023</v>
          </cell>
          <cell r="H1103">
            <v>1350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</row>
        <row r="1104">
          <cell r="A1104">
            <v>2300024</v>
          </cell>
          <cell r="B1104" t="str">
            <v>2300024</v>
          </cell>
          <cell r="G1104" t="str">
            <v>MMC CARD</v>
          </cell>
          <cell r="H1104">
            <v>1100</v>
          </cell>
          <cell r="K1104">
            <v>0</v>
          </cell>
          <cell r="L1104">
            <v>0</v>
          </cell>
          <cell r="M1104">
            <v>-1100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</row>
        <row r="1105">
          <cell r="A1105">
            <v>2300024</v>
          </cell>
          <cell r="H1105">
            <v>1100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</row>
        <row r="1106">
          <cell r="A1106">
            <v>2300024</v>
          </cell>
          <cell r="H1106">
            <v>1100</v>
          </cell>
          <cell r="K1106">
            <v>0</v>
          </cell>
          <cell r="L1106">
            <v>0</v>
          </cell>
          <cell r="M1106">
            <v>-1100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</row>
        <row r="1107">
          <cell r="A1107">
            <v>2300024</v>
          </cell>
          <cell r="H1107">
            <v>1100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</row>
        <row r="1108">
          <cell r="A1108">
            <v>2300025</v>
          </cell>
          <cell r="B1108" t="str">
            <v>2300025</v>
          </cell>
          <cell r="G1108" t="str">
            <v>TALLY TDS PACKAGE</v>
          </cell>
          <cell r="H1108">
            <v>3960</v>
          </cell>
          <cell r="K1108">
            <v>0</v>
          </cell>
          <cell r="L1108">
            <v>0</v>
          </cell>
          <cell r="M1108">
            <v>-3960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</row>
        <row r="1109">
          <cell r="A1109">
            <v>2300025</v>
          </cell>
          <cell r="H1109">
            <v>3960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</row>
        <row r="1110">
          <cell r="A1110">
            <v>2300025</v>
          </cell>
          <cell r="H1110">
            <v>3960</v>
          </cell>
          <cell r="K1110">
            <v>0</v>
          </cell>
          <cell r="L1110">
            <v>0</v>
          </cell>
          <cell r="M1110">
            <v>-3960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</row>
        <row r="1111">
          <cell r="A1111">
            <v>2300025</v>
          </cell>
          <cell r="H1111">
            <v>3960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</row>
        <row r="1112">
          <cell r="A1112">
            <v>2300026</v>
          </cell>
          <cell r="B1112" t="str">
            <v>2300026</v>
          </cell>
          <cell r="G1112" t="str">
            <v>MODEM</v>
          </cell>
          <cell r="H1112">
            <v>1500</v>
          </cell>
          <cell r="K1112">
            <v>0</v>
          </cell>
          <cell r="L1112">
            <v>0</v>
          </cell>
          <cell r="M1112">
            <v>-1500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</row>
        <row r="1113">
          <cell r="A1113">
            <v>2300026</v>
          </cell>
          <cell r="H1113">
            <v>1500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</row>
        <row r="1114">
          <cell r="A1114">
            <v>2300026</v>
          </cell>
          <cell r="H1114">
            <v>1500</v>
          </cell>
          <cell r="K1114">
            <v>0</v>
          </cell>
          <cell r="L1114">
            <v>0</v>
          </cell>
          <cell r="M1114">
            <v>-1500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</row>
        <row r="1115">
          <cell r="A1115">
            <v>2300026</v>
          </cell>
          <cell r="H1115">
            <v>1500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</row>
        <row r="1116">
          <cell r="A1116">
            <v>2300027</v>
          </cell>
          <cell r="B1116" t="str">
            <v>2300027</v>
          </cell>
          <cell r="G1116" t="str">
            <v>WRT54G WIRELESS G-BRODBAND ROUTER</v>
          </cell>
          <cell r="H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-3700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3700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</row>
        <row r="1117">
          <cell r="A1117">
            <v>2300027</v>
          </cell>
          <cell r="H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-1233.33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3700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</row>
        <row r="1118">
          <cell r="A1118">
            <v>2300027</v>
          </cell>
          <cell r="H1118">
            <v>3700</v>
          </cell>
          <cell r="K1118">
            <v>0</v>
          </cell>
          <cell r="L1118">
            <v>0</v>
          </cell>
          <cell r="M1118">
            <v>-3700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</row>
        <row r="1119">
          <cell r="A1119">
            <v>2300027</v>
          </cell>
          <cell r="H1119">
            <v>3700</v>
          </cell>
          <cell r="K1119">
            <v>0</v>
          </cell>
          <cell r="L1119">
            <v>0</v>
          </cell>
          <cell r="M1119">
            <v>-1233.33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-2466.67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</row>
        <row r="1120">
          <cell r="A1120">
            <v>2300028</v>
          </cell>
          <cell r="B1120" t="str">
            <v>2300028</v>
          </cell>
          <cell r="G1120" t="str">
            <v>WAP54G-EU WIRELESS ACESS POINT</v>
          </cell>
          <cell r="H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-4000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4000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</row>
        <row r="1121">
          <cell r="A1121">
            <v>2300028</v>
          </cell>
          <cell r="H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-1333.33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4000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</row>
        <row r="1122">
          <cell r="A1122">
            <v>2300028</v>
          </cell>
          <cell r="H1122">
            <v>4000</v>
          </cell>
          <cell r="K1122">
            <v>0</v>
          </cell>
          <cell r="L1122">
            <v>0</v>
          </cell>
          <cell r="M1122">
            <v>-4000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</row>
        <row r="1123">
          <cell r="A1123">
            <v>2300028</v>
          </cell>
          <cell r="H1123">
            <v>4000</v>
          </cell>
          <cell r="K1123">
            <v>0</v>
          </cell>
          <cell r="L1123">
            <v>0</v>
          </cell>
          <cell r="M1123">
            <v>-1333.33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-2666.67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</row>
        <row r="1124">
          <cell r="A1124">
            <v>2300029</v>
          </cell>
          <cell r="B1124" t="str">
            <v>2300029</v>
          </cell>
          <cell r="G1124" t="str">
            <v>Pen Drive Transcend 512 MB</v>
          </cell>
          <cell r="H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-2200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2200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</row>
        <row r="1125">
          <cell r="A1125">
            <v>2300029</v>
          </cell>
          <cell r="H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2200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</row>
        <row r="1126">
          <cell r="A1126">
            <v>2300029</v>
          </cell>
          <cell r="H1126">
            <v>2200</v>
          </cell>
          <cell r="K1126">
            <v>0</v>
          </cell>
          <cell r="L1126">
            <v>0</v>
          </cell>
          <cell r="M1126">
            <v>-2200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</row>
        <row r="1127">
          <cell r="A1127">
            <v>2300029</v>
          </cell>
          <cell r="H1127">
            <v>2200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</row>
        <row r="1128">
          <cell r="A1128">
            <v>2300030</v>
          </cell>
          <cell r="B1128" t="str">
            <v>2300030</v>
          </cell>
          <cell r="G1128" t="str">
            <v>L.G.D.V.D Writer</v>
          </cell>
          <cell r="H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-3300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3300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</row>
        <row r="1129">
          <cell r="A1129">
            <v>2300030</v>
          </cell>
          <cell r="H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3300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</row>
        <row r="1130">
          <cell r="A1130">
            <v>2300030</v>
          </cell>
          <cell r="H1130">
            <v>3300</v>
          </cell>
          <cell r="K1130">
            <v>0</v>
          </cell>
          <cell r="L1130">
            <v>0</v>
          </cell>
          <cell r="M1130">
            <v>-3300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</row>
        <row r="1131">
          <cell r="A1131">
            <v>2300030</v>
          </cell>
          <cell r="H1131">
            <v>3300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</row>
        <row r="1132">
          <cell r="A1132">
            <v>2300031</v>
          </cell>
          <cell r="B1132" t="str">
            <v>2300031</v>
          </cell>
          <cell r="G1132" t="str">
            <v>810E Chipset Motherboard % Atx cabinet</v>
          </cell>
        </row>
        <row r="1133">
          <cell r="A1133">
            <v>2300032</v>
          </cell>
          <cell r="B1133" t="str">
            <v>2300032</v>
          </cell>
          <cell r="G1133" t="str">
            <v>HDD 80GB Baracuda Seagate</v>
          </cell>
          <cell r="H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-2650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2650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</row>
        <row r="1134">
          <cell r="A1134">
            <v>2300032</v>
          </cell>
          <cell r="H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-662.5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2650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</row>
        <row r="1135">
          <cell r="A1135">
            <v>2300032</v>
          </cell>
          <cell r="H1135">
            <v>2650</v>
          </cell>
          <cell r="K1135">
            <v>0</v>
          </cell>
          <cell r="L1135">
            <v>0</v>
          </cell>
          <cell r="M1135">
            <v>-2650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</row>
        <row r="1136">
          <cell r="A1136">
            <v>2300032</v>
          </cell>
          <cell r="H1136">
            <v>2650</v>
          </cell>
          <cell r="K1136">
            <v>0</v>
          </cell>
          <cell r="L1136">
            <v>0</v>
          </cell>
          <cell r="M1136">
            <v>-662.5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-1987.5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</row>
        <row r="1137">
          <cell r="A1137">
            <v>2300033</v>
          </cell>
          <cell r="B1137" t="str">
            <v>2300033</v>
          </cell>
          <cell r="G1137" t="str">
            <v>HDD 80 GB BARACUDA SEAGATE</v>
          </cell>
        </row>
        <row r="1138">
          <cell r="A1138">
            <v>2300034</v>
          </cell>
          <cell r="B1138" t="str">
            <v>2300034</v>
          </cell>
          <cell r="G1138" t="str">
            <v>40GB HDD with Laptop Casing</v>
          </cell>
          <cell r="H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-4650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4650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</row>
        <row r="1139">
          <cell r="A1139">
            <v>2300034</v>
          </cell>
          <cell r="H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4650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</row>
        <row r="1140">
          <cell r="A1140">
            <v>2300034</v>
          </cell>
          <cell r="H1140">
            <v>4650</v>
          </cell>
          <cell r="K1140">
            <v>0</v>
          </cell>
          <cell r="L1140">
            <v>0</v>
          </cell>
          <cell r="M1140">
            <v>-4650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</row>
        <row r="1141">
          <cell r="A1141">
            <v>2300034</v>
          </cell>
          <cell r="H1141">
            <v>4650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</row>
        <row r="1142">
          <cell r="A1142">
            <v>2300035</v>
          </cell>
          <cell r="B1142" t="str">
            <v>2300035</v>
          </cell>
          <cell r="G1142" t="str">
            <v>HARD DISK DRIVE</v>
          </cell>
          <cell r="H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-2150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2150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</row>
        <row r="1143">
          <cell r="A1143">
            <v>2300035</v>
          </cell>
          <cell r="H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2150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</row>
        <row r="1144">
          <cell r="A1144">
            <v>2300035</v>
          </cell>
          <cell r="H1144">
            <v>2150</v>
          </cell>
          <cell r="K1144">
            <v>0</v>
          </cell>
          <cell r="L1144">
            <v>0</v>
          </cell>
          <cell r="M1144">
            <v>-2150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</row>
        <row r="1145">
          <cell r="A1145">
            <v>2300035</v>
          </cell>
          <cell r="H1145">
            <v>2150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</row>
        <row r="1146">
          <cell r="A1146">
            <v>2300036</v>
          </cell>
          <cell r="B1146" t="str">
            <v>2300036</v>
          </cell>
          <cell r="G1146" t="str">
            <v>HARD DISK DRIVE</v>
          </cell>
          <cell r="H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-2150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2150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</row>
        <row r="1147">
          <cell r="A1147">
            <v>2300036</v>
          </cell>
          <cell r="H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2150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</row>
        <row r="1148">
          <cell r="A1148">
            <v>2300036</v>
          </cell>
          <cell r="H1148">
            <v>2150</v>
          </cell>
          <cell r="K1148">
            <v>0</v>
          </cell>
          <cell r="L1148">
            <v>0</v>
          </cell>
          <cell r="M1148">
            <v>-2150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</row>
        <row r="1149">
          <cell r="A1149">
            <v>2300036</v>
          </cell>
          <cell r="H1149">
            <v>2150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</row>
        <row r="1150">
          <cell r="A1150">
            <v>2300037</v>
          </cell>
          <cell r="B1150" t="str">
            <v>2300037</v>
          </cell>
          <cell r="G1150" t="str">
            <v>HARD DISK DRIVE</v>
          </cell>
          <cell r="H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-2150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2150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</row>
        <row r="1151">
          <cell r="A1151">
            <v>2300037</v>
          </cell>
          <cell r="H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2150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</row>
        <row r="1152">
          <cell r="A1152">
            <v>2300037</v>
          </cell>
          <cell r="H1152">
            <v>2150</v>
          </cell>
          <cell r="K1152">
            <v>0</v>
          </cell>
          <cell r="L1152">
            <v>0</v>
          </cell>
          <cell r="M1152">
            <v>-2150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</row>
        <row r="1153">
          <cell r="A1153">
            <v>2300037</v>
          </cell>
          <cell r="H1153">
            <v>2150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</row>
        <row r="1154">
          <cell r="A1154">
            <v>2300038</v>
          </cell>
          <cell r="B1154" t="str">
            <v>2300038</v>
          </cell>
          <cell r="G1154" t="str">
            <v>HARD DISK DRIVE</v>
          </cell>
          <cell r="H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-2150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2150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</row>
        <row r="1155">
          <cell r="A1155">
            <v>2300038</v>
          </cell>
          <cell r="H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2150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</row>
        <row r="1156">
          <cell r="A1156">
            <v>2300038</v>
          </cell>
          <cell r="H1156">
            <v>2150</v>
          </cell>
          <cell r="K1156">
            <v>0</v>
          </cell>
          <cell r="L1156">
            <v>0</v>
          </cell>
          <cell r="M1156">
            <v>-2150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</row>
        <row r="1157">
          <cell r="A1157">
            <v>2300038</v>
          </cell>
          <cell r="H1157">
            <v>2150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</row>
        <row r="1158">
          <cell r="A1158">
            <v>2300039</v>
          </cell>
          <cell r="B1158" t="str">
            <v>2300039</v>
          </cell>
          <cell r="G1158" t="str">
            <v>HARD DISK DRIVE</v>
          </cell>
          <cell r="H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-2150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2150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</row>
        <row r="1159">
          <cell r="A1159">
            <v>2300039</v>
          </cell>
          <cell r="H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2150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</row>
        <row r="1160">
          <cell r="A1160">
            <v>2300039</v>
          </cell>
          <cell r="H1160">
            <v>2150</v>
          </cell>
          <cell r="K1160">
            <v>0</v>
          </cell>
          <cell r="L1160">
            <v>0</v>
          </cell>
          <cell r="M1160">
            <v>-2150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</row>
        <row r="1161">
          <cell r="A1161">
            <v>2300039</v>
          </cell>
          <cell r="H1161">
            <v>2150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</row>
        <row r="1162">
          <cell r="A1162">
            <v>2300040</v>
          </cell>
          <cell r="B1162" t="str">
            <v>2300040</v>
          </cell>
          <cell r="G1162" t="str">
            <v>HARD DISK DRIVE</v>
          </cell>
          <cell r="H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-2150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2150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</row>
        <row r="1163">
          <cell r="A1163">
            <v>2300040</v>
          </cell>
          <cell r="H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2150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</row>
        <row r="1164">
          <cell r="A1164">
            <v>2300040</v>
          </cell>
          <cell r="H1164">
            <v>2150</v>
          </cell>
          <cell r="K1164">
            <v>0</v>
          </cell>
          <cell r="L1164">
            <v>0</v>
          </cell>
          <cell r="M1164">
            <v>-2150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</row>
        <row r="1165">
          <cell r="A1165">
            <v>2300040</v>
          </cell>
          <cell r="H1165">
            <v>2150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</row>
        <row r="1166">
          <cell r="A1166">
            <v>2300041</v>
          </cell>
          <cell r="B1166" t="str">
            <v>2300041</v>
          </cell>
          <cell r="G1166" t="str">
            <v>HARD DISK DRIVE</v>
          </cell>
          <cell r="H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-2350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2350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</row>
        <row r="1167">
          <cell r="A1167">
            <v>2300041</v>
          </cell>
          <cell r="H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2350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</row>
        <row r="1168">
          <cell r="A1168">
            <v>2300041</v>
          </cell>
          <cell r="H1168">
            <v>2350</v>
          </cell>
          <cell r="K1168">
            <v>0</v>
          </cell>
          <cell r="L1168">
            <v>0</v>
          </cell>
          <cell r="M1168">
            <v>-2350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</row>
        <row r="1169">
          <cell r="A1169">
            <v>2300041</v>
          </cell>
          <cell r="H1169">
            <v>2350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</row>
        <row r="1170">
          <cell r="A1170">
            <v>2300042</v>
          </cell>
          <cell r="B1170" t="str">
            <v>2300042</v>
          </cell>
          <cell r="G1170" t="str">
            <v>HARD DISK DRIVE</v>
          </cell>
          <cell r="H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-2350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2350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</row>
        <row r="1171">
          <cell r="A1171">
            <v>2300042</v>
          </cell>
          <cell r="H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2350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</row>
        <row r="1172">
          <cell r="A1172">
            <v>2300042</v>
          </cell>
          <cell r="H1172">
            <v>2350</v>
          </cell>
          <cell r="K1172">
            <v>0</v>
          </cell>
          <cell r="L1172">
            <v>0</v>
          </cell>
          <cell r="M1172">
            <v>-2350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</row>
        <row r="1173">
          <cell r="A1173">
            <v>2300042</v>
          </cell>
          <cell r="H1173">
            <v>2350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</row>
        <row r="1174">
          <cell r="A1174">
            <v>2300043</v>
          </cell>
          <cell r="B1174" t="str">
            <v>2300043</v>
          </cell>
          <cell r="G1174" t="str">
            <v>HARD DISK DRIVE</v>
          </cell>
          <cell r="H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-2600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2600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</row>
        <row r="1175">
          <cell r="A1175">
            <v>2300043</v>
          </cell>
          <cell r="H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2600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</row>
        <row r="1176">
          <cell r="A1176">
            <v>2300043</v>
          </cell>
          <cell r="H1176">
            <v>2600</v>
          </cell>
          <cell r="K1176">
            <v>0</v>
          </cell>
          <cell r="L1176">
            <v>0</v>
          </cell>
          <cell r="M1176">
            <v>-2600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</row>
        <row r="1177">
          <cell r="A1177">
            <v>2300043</v>
          </cell>
          <cell r="H1177">
            <v>2600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</row>
        <row r="1178">
          <cell r="A1178">
            <v>2300044</v>
          </cell>
          <cell r="B1178" t="str">
            <v>2300044</v>
          </cell>
          <cell r="G1178" t="str">
            <v>HARD DISK DRIVE</v>
          </cell>
          <cell r="H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-2600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2600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</row>
        <row r="1179">
          <cell r="A1179">
            <v>2300044</v>
          </cell>
          <cell r="H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2600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</row>
        <row r="1180">
          <cell r="A1180">
            <v>2300044</v>
          </cell>
          <cell r="H1180">
            <v>2600</v>
          </cell>
          <cell r="K1180">
            <v>0</v>
          </cell>
          <cell r="L1180">
            <v>0</v>
          </cell>
          <cell r="M1180">
            <v>-2600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</row>
        <row r="1181">
          <cell r="A1181">
            <v>2300044</v>
          </cell>
          <cell r="H1181">
            <v>2600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</row>
        <row r="1182">
          <cell r="A1182">
            <v>2300045</v>
          </cell>
          <cell r="B1182" t="str">
            <v>2300045</v>
          </cell>
          <cell r="G1182" t="str">
            <v>USB WI-FI</v>
          </cell>
          <cell r="H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-2548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2548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</row>
        <row r="1183">
          <cell r="A1183">
            <v>2300045</v>
          </cell>
          <cell r="H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2548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</row>
        <row r="1184">
          <cell r="A1184">
            <v>2300046</v>
          </cell>
          <cell r="B1184" t="str">
            <v>2300046</v>
          </cell>
          <cell r="G1184" t="str">
            <v>PEN - DRIVE(t.sonic 610)</v>
          </cell>
          <cell r="H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-3509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3509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</row>
        <row r="1185">
          <cell r="A1185">
            <v>2300046</v>
          </cell>
          <cell r="H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3509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</row>
        <row r="1186">
          <cell r="A1186">
            <v>2300047</v>
          </cell>
          <cell r="B1186" t="str">
            <v>2300047</v>
          </cell>
          <cell r="G1186" t="str">
            <v>Pen Drive( CTO)</v>
          </cell>
          <cell r="H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-2450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2450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</row>
        <row r="1187">
          <cell r="A1187">
            <v>2300047</v>
          </cell>
          <cell r="H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2450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</row>
        <row r="1188">
          <cell r="A1188">
            <v>2300047</v>
          </cell>
          <cell r="H1188">
            <v>2450</v>
          </cell>
          <cell r="K1188">
            <v>0</v>
          </cell>
          <cell r="L1188">
            <v>0</v>
          </cell>
          <cell r="M1188">
            <v>-2450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</row>
        <row r="1189">
          <cell r="A1189">
            <v>2300047</v>
          </cell>
          <cell r="H1189">
            <v>2450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</row>
        <row r="1190">
          <cell r="A1190">
            <v>2300048</v>
          </cell>
          <cell r="B1190" t="str">
            <v>2300048</v>
          </cell>
          <cell r="G1190" t="str">
            <v>PEN DRIVE</v>
          </cell>
          <cell r="H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-4100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4100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</row>
        <row r="1191">
          <cell r="A1191">
            <v>2300048</v>
          </cell>
          <cell r="H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4100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</row>
        <row r="1192">
          <cell r="A1192">
            <v>2300048</v>
          </cell>
          <cell r="H1192">
            <v>4100</v>
          </cell>
          <cell r="K1192">
            <v>0</v>
          </cell>
          <cell r="L1192">
            <v>0</v>
          </cell>
          <cell r="M1192">
            <v>-4100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</row>
        <row r="1193">
          <cell r="A1193">
            <v>2300048</v>
          </cell>
          <cell r="H1193">
            <v>4100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</row>
        <row r="1194">
          <cell r="A1194">
            <v>2300049</v>
          </cell>
          <cell r="B1194" t="str">
            <v>2300049</v>
          </cell>
          <cell r="G1194" t="str">
            <v>PEN DRIVE</v>
          </cell>
          <cell r="H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-3300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3300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</row>
        <row r="1195">
          <cell r="A1195">
            <v>2300049</v>
          </cell>
          <cell r="H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3300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</row>
        <row r="1196">
          <cell r="A1196">
            <v>2300050</v>
          </cell>
          <cell r="B1196" t="str">
            <v>2300050</v>
          </cell>
          <cell r="G1196" t="str">
            <v>Pen Drive -1Gb</v>
          </cell>
        </row>
        <row r="1197">
          <cell r="A1197">
            <v>2300051</v>
          </cell>
          <cell r="B1197" t="str">
            <v>2300051</v>
          </cell>
          <cell r="G1197" t="str">
            <v>hard Disk - 80Gb</v>
          </cell>
        </row>
        <row r="1198">
          <cell r="A1198">
            <v>2300052</v>
          </cell>
          <cell r="B1198" t="str">
            <v>2300052</v>
          </cell>
          <cell r="G1198" t="str">
            <v>hard Disk - 80Gb</v>
          </cell>
        </row>
        <row r="1199">
          <cell r="A1199">
            <v>2400000</v>
          </cell>
          <cell r="B1199" t="str">
            <v>2400000</v>
          </cell>
          <cell r="G1199" t="str">
            <v>ELECTRIC FEETINGS</v>
          </cell>
          <cell r="H1199">
            <v>2400</v>
          </cell>
          <cell r="K1199">
            <v>0</v>
          </cell>
          <cell r="L1199">
            <v>0</v>
          </cell>
          <cell r="M1199">
            <v>-2400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</row>
        <row r="1200">
          <cell r="A1200">
            <v>2400000</v>
          </cell>
          <cell r="H1200">
            <v>2400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</row>
        <row r="1201">
          <cell r="A1201">
            <v>2400000</v>
          </cell>
          <cell r="H1201">
            <v>2400</v>
          </cell>
          <cell r="K1201">
            <v>0</v>
          </cell>
          <cell r="L1201">
            <v>0</v>
          </cell>
          <cell r="M1201">
            <v>-2400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</row>
        <row r="1202">
          <cell r="A1202">
            <v>2400000</v>
          </cell>
          <cell r="H1202">
            <v>2400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</row>
        <row r="1203">
          <cell r="A1203">
            <v>2400001</v>
          </cell>
          <cell r="B1203" t="str">
            <v>2400001</v>
          </cell>
          <cell r="G1203" t="str">
            <v>CORDLESS PHONE</v>
          </cell>
          <cell r="H1203">
            <v>2250</v>
          </cell>
          <cell r="K1203">
            <v>0</v>
          </cell>
          <cell r="L1203">
            <v>0</v>
          </cell>
          <cell r="M1203">
            <v>-2250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</row>
        <row r="1204">
          <cell r="A1204">
            <v>2400001</v>
          </cell>
          <cell r="H1204">
            <v>2250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</row>
        <row r="1205">
          <cell r="A1205">
            <v>2400001</v>
          </cell>
          <cell r="H1205">
            <v>2250</v>
          </cell>
          <cell r="K1205">
            <v>0</v>
          </cell>
          <cell r="L1205">
            <v>0</v>
          </cell>
          <cell r="M1205">
            <v>-2250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</row>
        <row r="1206">
          <cell r="A1206">
            <v>2400001</v>
          </cell>
          <cell r="H1206">
            <v>2250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</row>
        <row r="1207">
          <cell r="A1207">
            <v>2400002</v>
          </cell>
          <cell r="B1207" t="str">
            <v>2400002</v>
          </cell>
          <cell r="G1207" t="str">
            <v>Y@ P PHONE</v>
          </cell>
          <cell r="H1207">
            <v>1430</v>
          </cell>
          <cell r="K1207">
            <v>0</v>
          </cell>
          <cell r="L1207">
            <v>0</v>
          </cell>
          <cell r="M1207">
            <v>-1430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</row>
        <row r="1208">
          <cell r="A1208">
            <v>2400002</v>
          </cell>
          <cell r="H1208">
            <v>1430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</row>
        <row r="1209">
          <cell r="A1209">
            <v>2400002</v>
          </cell>
          <cell r="H1209">
            <v>1430</v>
          </cell>
          <cell r="K1209">
            <v>0</v>
          </cell>
          <cell r="L1209">
            <v>0</v>
          </cell>
          <cell r="M1209">
            <v>-1430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</row>
        <row r="1210">
          <cell r="A1210">
            <v>2400002</v>
          </cell>
          <cell r="H1210">
            <v>1430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</row>
        <row r="1211">
          <cell r="A1211">
            <v>2400003</v>
          </cell>
          <cell r="B1211" t="str">
            <v>2400003</v>
          </cell>
          <cell r="G1211" t="str">
            <v>TELEPHONE</v>
          </cell>
          <cell r="H1211">
            <v>1140</v>
          </cell>
          <cell r="K1211">
            <v>0</v>
          </cell>
          <cell r="L1211">
            <v>0</v>
          </cell>
          <cell r="M1211">
            <v>-1140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</row>
        <row r="1212">
          <cell r="A1212">
            <v>2400003</v>
          </cell>
          <cell r="H1212">
            <v>1140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</row>
        <row r="1213">
          <cell r="A1213">
            <v>2400003</v>
          </cell>
          <cell r="H1213">
            <v>1140</v>
          </cell>
          <cell r="K1213">
            <v>0</v>
          </cell>
          <cell r="L1213">
            <v>0</v>
          </cell>
          <cell r="M1213">
            <v>-1140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</row>
        <row r="1214">
          <cell r="A1214">
            <v>2400003</v>
          </cell>
          <cell r="H1214">
            <v>1140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</row>
        <row r="1215">
          <cell r="A1215">
            <v>2400004</v>
          </cell>
          <cell r="B1215" t="str">
            <v>2400004</v>
          </cell>
          <cell r="G1215" t="str">
            <v>MOBILE BATTERY</v>
          </cell>
          <cell r="H1215">
            <v>2700</v>
          </cell>
          <cell r="K1215">
            <v>0</v>
          </cell>
          <cell r="L1215">
            <v>0</v>
          </cell>
          <cell r="M1215">
            <v>-2700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</row>
        <row r="1216">
          <cell r="A1216">
            <v>2400004</v>
          </cell>
          <cell r="H1216">
            <v>2700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</row>
        <row r="1217">
          <cell r="A1217">
            <v>2400004</v>
          </cell>
          <cell r="H1217">
            <v>2700</v>
          </cell>
          <cell r="K1217">
            <v>0</v>
          </cell>
          <cell r="L1217">
            <v>0</v>
          </cell>
          <cell r="M1217">
            <v>-2700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</row>
        <row r="1218">
          <cell r="A1218">
            <v>2400004</v>
          </cell>
          <cell r="H1218">
            <v>2700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</row>
        <row r="1219">
          <cell r="A1219">
            <v>2400005</v>
          </cell>
          <cell r="B1219" t="str">
            <v>2400005</v>
          </cell>
          <cell r="G1219" t="str">
            <v>MOBILE PHONE -Gulshan</v>
          </cell>
          <cell r="H1219">
            <v>5000</v>
          </cell>
          <cell r="K1219">
            <v>0</v>
          </cell>
          <cell r="L1219">
            <v>0</v>
          </cell>
          <cell r="M1219">
            <v>-5000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</row>
        <row r="1220">
          <cell r="A1220">
            <v>2400005</v>
          </cell>
          <cell r="H1220">
            <v>5000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</row>
        <row r="1221">
          <cell r="A1221">
            <v>2400005</v>
          </cell>
          <cell r="H1221">
            <v>5000</v>
          </cell>
          <cell r="K1221">
            <v>0</v>
          </cell>
          <cell r="L1221">
            <v>0</v>
          </cell>
          <cell r="M1221">
            <v>-5000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</row>
        <row r="1222">
          <cell r="A1222">
            <v>2400005</v>
          </cell>
          <cell r="H1222">
            <v>5000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</row>
        <row r="1223">
          <cell r="A1223">
            <v>2400006</v>
          </cell>
          <cell r="B1223" t="str">
            <v>2400006</v>
          </cell>
          <cell r="G1223" t="str">
            <v>MOBILE PHONE -Saurabh</v>
          </cell>
          <cell r="H1223">
            <v>2900</v>
          </cell>
          <cell r="K1223">
            <v>0</v>
          </cell>
          <cell r="L1223">
            <v>0</v>
          </cell>
          <cell r="M1223">
            <v>-2900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</row>
        <row r="1224">
          <cell r="A1224">
            <v>2400006</v>
          </cell>
          <cell r="H1224">
            <v>2900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</row>
        <row r="1225">
          <cell r="A1225">
            <v>2400006</v>
          </cell>
          <cell r="H1225">
            <v>2900</v>
          </cell>
          <cell r="K1225">
            <v>0</v>
          </cell>
          <cell r="L1225">
            <v>0</v>
          </cell>
          <cell r="M1225">
            <v>-2900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</row>
        <row r="1226">
          <cell r="A1226">
            <v>2400006</v>
          </cell>
          <cell r="H1226">
            <v>2900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</row>
        <row r="1227">
          <cell r="A1227">
            <v>2400007</v>
          </cell>
          <cell r="B1227" t="str">
            <v>2400007</v>
          </cell>
          <cell r="G1227" t="str">
            <v>Panasonic -</v>
          </cell>
          <cell r="H1227">
            <v>3800</v>
          </cell>
          <cell r="K1227">
            <v>0</v>
          </cell>
          <cell r="L1227">
            <v>0</v>
          </cell>
          <cell r="M1227">
            <v>-3800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</row>
        <row r="1228">
          <cell r="A1228">
            <v>2400007</v>
          </cell>
          <cell r="H1228">
            <v>3800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</row>
        <row r="1229">
          <cell r="A1229">
            <v>2400007</v>
          </cell>
          <cell r="H1229">
            <v>3800</v>
          </cell>
          <cell r="K1229">
            <v>0</v>
          </cell>
          <cell r="L1229">
            <v>0</v>
          </cell>
          <cell r="M1229">
            <v>-3800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</row>
        <row r="1230">
          <cell r="A1230">
            <v>2400007</v>
          </cell>
          <cell r="H1230">
            <v>3800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</row>
        <row r="1231">
          <cell r="A1231">
            <v>2400008</v>
          </cell>
          <cell r="B1231" t="str">
            <v>2400008</v>
          </cell>
          <cell r="G1231" t="str">
            <v>MOBILE PHONE -Vikram</v>
          </cell>
          <cell r="H1231">
            <v>5000</v>
          </cell>
          <cell r="K1231">
            <v>0</v>
          </cell>
          <cell r="L1231">
            <v>0</v>
          </cell>
          <cell r="M1231">
            <v>-5000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</row>
        <row r="1232">
          <cell r="A1232">
            <v>2400008</v>
          </cell>
          <cell r="H1232">
            <v>5000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</row>
        <row r="1233">
          <cell r="A1233">
            <v>2400008</v>
          </cell>
          <cell r="H1233">
            <v>5000</v>
          </cell>
          <cell r="K1233">
            <v>0</v>
          </cell>
          <cell r="L1233">
            <v>0</v>
          </cell>
          <cell r="M1233">
            <v>-5000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</row>
        <row r="1234">
          <cell r="A1234">
            <v>2400008</v>
          </cell>
          <cell r="H1234">
            <v>5000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</row>
        <row r="1235">
          <cell r="A1235">
            <v>2400009</v>
          </cell>
          <cell r="B1235" t="str">
            <v>2400009</v>
          </cell>
          <cell r="G1235" t="str">
            <v>NOTICE BOARD</v>
          </cell>
          <cell r="H1235">
            <v>2340</v>
          </cell>
          <cell r="K1235">
            <v>0</v>
          </cell>
          <cell r="L1235">
            <v>0</v>
          </cell>
          <cell r="M1235">
            <v>-2340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</row>
        <row r="1236">
          <cell r="A1236">
            <v>2400009</v>
          </cell>
          <cell r="H1236">
            <v>2340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</row>
        <row r="1237">
          <cell r="A1237">
            <v>2400009</v>
          </cell>
          <cell r="H1237">
            <v>2340</v>
          </cell>
          <cell r="K1237">
            <v>0</v>
          </cell>
          <cell r="L1237">
            <v>0</v>
          </cell>
          <cell r="M1237">
            <v>-2340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</row>
        <row r="1238">
          <cell r="A1238">
            <v>2400009</v>
          </cell>
          <cell r="H1238">
            <v>2340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</row>
        <row r="1239">
          <cell r="A1239">
            <v>2400010</v>
          </cell>
          <cell r="B1239" t="str">
            <v>2400010</v>
          </cell>
          <cell r="G1239" t="str">
            <v>MICROBURST DISPENSER</v>
          </cell>
          <cell r="H1239">
            <v>4099</v>
          </cell>
          <cell r="K1239">
            <v>0</v>
          </cell>
          <cell r="L1239">
            <v>0</v>
          </cell>
          <cell r="M1239">
            <v>-4099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</row>
        <row r="1240">
          <cell r="A1240">
            <v>2400010</v>
          </cell>
          <cell r="H1240">
            <v>4099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</row>
        <row r="1241">
          <cell r="A1241">
            <v>2400010</v>
          </cell>
          <cell r="H1241">
            <v>4099</v>
          </cell>
          <cell r="K1241">
            <v>0</v>
          </cell>
          <cell r="L1241">
            <v>0</v>
          </cell>
          <cell r="M1241">
            <v>-4099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</row>
        <row r="1242">
          <cell r="A1242">
            <v>2400010</v>
          </cell>
          <cell r="H1242">
            <v>4099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</row>
        <row r="1243">
          <cell r="A1243">
            <v>2400011</v>
          </cell>
          <cell r="B1243" t="str">
            <v>2400011</v>
          </cell>
          <cell r="G1243" t="str">
            <v>COMMUNICATION EQUIP.</v>
          </cell>
          <cell r="H1243">
            <v>4600</v>
          </cell>
          <cell r="K1243">
            <v>0</v>
          </cell>
          <cell r="L1243">
            <v>0</v>
          </cell>
          <cell r="M1243">
            <v>-4600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</row>
        <row r="1244">
          <cell r="A1244">
            <v>2400011</v>
          </cell>
          <cell r="H1244">
            <v>4600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</row>
        <row r="1245">
          <cell r="A1245">
            <v>2400011</v>
          </cell>
          <cell r="H1245">
            <v>4600</v>
          </cell>
          <cell r="K1245">
            <v>0</v>
          </cell>
          <cell r="L1245">
            <v>0</v>
          </cell>
          <cell r="M1245">
            <v>-4600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</row>
        <row r="1246">
          <cell r="A1246">
            <v>2400011</v>
          </cell>
          <cell r="H1246">
            <v>4600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</row>
        <row r="1247">
          <cell r="A1247">
            <v>2400012</v>
          </cell>
          <cell r="B1247" t="str">
            <v>2400012</v>
          </cell>
          <cell r="G1247" t="str">
            <v>COMMUNICATION EQUIP.</v>
          </cell>
          <cell r="H1247">
            <v>3000</v>
          </cell>
          <cell r="K1247">
            <v>0</v>
          </cell>
          <cell r="L1247">
            <v>0</v>
          </cell>
          <cell r="M1247">
            <v>-3000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</row>
        <row r="1248">
          <cell r="A1248">
            <v>2400012</v>
          </cell>
          <cell r="H1248">
            <v>3000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</row>
        <row r="1249">
          <cell r="A1249">
            <v>2400012</v>
          </cell>
          <cell r="H1249">
            <v>3000</v>
          </cell>
          <cell r="K1249">
            <v>0</v>
          </cell>
          <cell r="L1249">
            <v>0</v>
          </cell>
          <cell r="M1249">
            <v>-3000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</row>
        <row r="1250">
          <cell r="A1250">
            <v>2400012</v>
          </cell>
          <cell r="H1250">
            <v>3000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</row>
        <row r="1251">
          <cell r="A1251">
            <v>2400013</v>
          </cell>
          <cell r="B1251" t="str">
            <v>2400013</v>
          </cell>
          <cell r="G1251" t="str">
            <v>COMMUNICATION EQUIP.</v>
          </cell>
          <cell r="H1251">
            <v>1417</v>
          </cell>
          <cell r="K1251">
            <v>0</v>
          </cell>
          <cell r="L1251">
            <v>0</v>
          </cell>
          <cell r="M1251">
            <v>-1417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</row>
        <row r="1252">
          <cell r="A1252">
            <v>2400013</v>
          </cell>
          <cell r="H1252">
            <v>1417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</row>
        <row r="1253">
          <cell r="A1253">
            <v>2400013</v>
          </cell>
          <cell r="H1253">
            <v>1417</v>
          </cell>
          <cell r="K1253">
            <v>0</v>
          </cell>
          <cell r="L1253">
            <v>0</v>
          </cell>
          <cell r="M1253">
            <v>-1417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</row>
        <row r="1254">
          <cell r="A1254">
            <v>2400013</v>
          </cell>
          <cell r="H1254">
            <v>1417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</row>
        <row r="1255">
          <cell r="A1255">
            <v>2400014</v>
          </cell>
          <cell r="B1255" t="str">
            <v>2400014</v>
          </cell>
          <cell r="G1255" t="str">
            <v>Epabx 206 Premier</v>
          </cell>
          <cell r="H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-4600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4600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</row>
        <row r="1256">
          <cell r="A1256">
            <v>2400014</v>
          </cell>
          <cell r="H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-1150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4600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</row>
        <row r="1257">
          <cell r="A1257">
            <v>2400014</v>
          </cell>
          <cell r="H1257">
            <v>4600</v>
          </cell>
          <cell r="K1257">
            <v>0</v>
          </cell>
          <cell r="L1257">
            <v>0</v>
          </cell>
          <cell r="M1257">
            <v>-4600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</row>
        <row r="1258">
          <cell r="A1258">
            <v>2400014</v>
          </cell>
          <cell r="H1258">
            <v>4600</v>
          </cell>
          <cell r="K1258">
            <v>0</v>
          </cell>
          <cell r="L1258">
            <v>0</v>
          </cell>
          <cell r="M1258">
            <v>-1150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-3450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</row>
        <row r="1259">
          <cell r="A1259">
            <v>2400015</v>
          </cell>
          <cell r="B1259" t="str">
            <v>2400015</v>
          </cell>
          <cell r="G1259" t="str">
            <v>NOKIA-6020 -BIREN</v>
          </cell>
        </row>
        <row r="1260">
          <cell r="A1260">
            <v>2400016</v>
          </cell>
          <cell r="B1260" t="str">
            <v>2400016</v>
          </cell>
          <cell r="G1260" t="str">
            <v>MOTOROLA -C-168</v>
          </cell>
          <cell r="H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-2850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2850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</row>
        <row r="1261">
          <cell r="A1261">
            <v>2400016</v>
          </cell>
          <cell r="H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2850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</row>
        <row r="1262">
          <cell r="A1262">
            <v>2400017</v>
          </cell>
          <cell r="B1262" t="str">
            <v>2400017</v>
          </cell>
          <cell r="G1262" t="str">
            <v>MOTOROLA -C-168</v>
          </cell>
          <cell r="H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-2850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2850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</row>
        <row r="1263">
          <cell r="A1263">
            <v>2400017</v>
          </cell>
          <cell r="H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2850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</row>
        <row r="1264">
          <cell r="A1264">
            <v>2400018</v>
          </cell>
          <cell r="B1264" t="str">
            <v>2400018</v>
          </cell>
          <cell r="G1264" t="str">
            <v>MOTOROLA -C-168</v>
          </cell>
          <cell r="H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-2850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2850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</row>
        <row r="1265">
          <cell r="A1265">
            <v>2400018</v>
          </cell>
          <cell r="H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2850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</row>
        <row r="1266">
          <cell r="A1266">
            <v>2400019</v>
          </cell>
          <cell r="B1266" t="str">
            <v>2400019</v>
          </cell>
          <cell r="G1266" t="str">
            <v>MOTOROLA C-168</v>
          </cell>
          <cell r="H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-2850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2850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</row>
        <row r="1267">
          <cell r="A1267">
            <v>2400019</v>
          </cell>
          <cell r="H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2850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</row>
        <row r="1268">
          <cell r="A1268">
            <v>2400020</v>
          </cell>
          <cell r="B1268" t="str">
            <v>2400020</v>
          </cell>
          <cell r="G1268" t="str">
            <v>Nokia 1600( viral)</v>
          </cell>
          <cell r="H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-2700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2700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</row>
        <row r="1269">
          <cell r="A1269">
            <v>2400020</v>
          </cell>
          <cell r="H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2700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</row>
        <row r="1270">
          <cell r="A1270">
            <v>2400021</v>
          </cell>
          <cell r="B1270" t="str">
            <v>2400021</v>
          </cell>
          <cell r="G1270" t="str">
            <v>Nokia 1600( Niraj Vyas )</v>
          </cell>
          <cell r="H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-2550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2550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</row>
        <row r="1271">
          <cell r="A1271">
            <v>2400021</v>
          </cell>
          <cell r="H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2550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</row>
        <row r="1272">
          <cell r="A1272">
            <v>3000000</v>
          </cell>
          <cell r="B1272" t="str">
            <v>3000000</v>
          </cell>
          <cell r="G1272" t="str">
            <v>Group Asset Furnitures &amp; Fixtures</v>
          </cell>
          <cell r="H1272">
            <v>1055099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-713103.05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3698921.35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</row>
        <row r="1273">
          <cell r="A1273">
            <v>3000000</v>
          </cell>
          <cell r="H1273">
            <v>4754020.3499999996</v>
          </cell>
          <cell r="K1273">
            <v>0</v>
          </cell>
          <cell r="L1273">
            <v>0</v>
          </cell>
          <cell r="M1273">
            <v>-713103.05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-608889.5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27466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</row>
        <row r="1274">
          <cell r="A1274">
            <v>3100000</v>
          </cell>
          <cell r="B1274" t="str">
            <v>3100000</v>
          </cell>
          <cell r="G1274" t="str">
            <v>Group Asset Computers</v>
          </cell>
          <cell r="H1274">
            <v>353394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-846558.6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1194224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</row>
        <row r="1275">
          <cell r="A1275">
            <v>3100000</v>
          </cell>
          <cell r="H1275">
            <v>1547618</v>
          </cell>
          <cell r="K1275">
            <v>0</v>
          </cell>
          <cell r="L1275">
            <v>0</v>
          </cell>
          <cell r="M1275">
            <v>-846558.6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-614193.84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461015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</row>
        <row r="1276">
          <cell r="A1276">
            <v>3200000</v>
          </cell>
          <cell r="B1276" t="str">
            <v>3200000</v>
          </cell>
          <cell r="G1276" t="str">
            <v>Group Asset  Plant &amp; Machinery</v>
          </cell>
          <cell r="H1276">
            <v>1307781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-562582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1163799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</row>
        <row r="1277">
          <cell r="A1277">
            <v>3200000</v>
          </cell>
          <cell r="H1277">
            <v>2471580</v>
          </cell>
          <cell r="K1277">
            <v>0</v>
          </cell>
          <cell r="L1277">
            <v>0</v>
          </cell>
          <cell r="M1277">
            <v>-562582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-836661.16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1847556.21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</row>
        <row r="1278">
          <cell r="A1278">
            <v>3200001</v>
          </cell>
          <cell r="B1278" t="str">
            <v>3200001</v>
          </cell>
          <cell r="G1278" t="str">
            <v>COMMUNICATION EQUIP.</v>
          </cell>
          <cell r="H1278">
            <v>5670</v>
          </cell>
          <cell r="K1278">
            <v>0</v>
          </cell>
          <cell r="L1278">
            <v>0</v>
          </cell>
          <cell r="M1278">
            <v>-1847.24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-531.75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</row>
        <row r="1279">
          <cell r="A1279">
            <v>3200001</v>
          </cell>
          <cell r="H1279">
            <v>5670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</row>
        <row r="1280">
          <cell r="A1280">
            <v>3200001</v>
          </cell>
          <cell r="H1280">
            <v>5670</v>
          </cell>
          <cell r="K1280">
            <v>0</v>
          </cell>
          <cell r="L1280">
            <v>0</v>
          </cell>
          <cell r="M1280">
            <v>-2378.9899999999998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-457.78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</row>
        <row r="1281">
          <cell r="A1281">
            <v>3200001</v>
          </cell>
          <cell r="H1281">
            <v>5670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</row>
        <row r="1282">
          <cell r="A1282">
            <v>3200002</v>
          </cell>
          <cell r="B1282" t="str">
            <v>3200002</v>
          </cell>
          <cell r="G1282" t="str">
            <v>MOBILE PHONE</v>
          </cell>
          <cell r="H1282">
            <v>8900</v>
          </cell>
          <cell r="K1282">
            <v>0</v>
          </cell>
          <cell r="L1282">
            <v>0</v>
          </cell>
          <cell r="M1282">
            <v>-2801.51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-848.3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</row>
        <row r="1283">
          <cell r="A1283">
            <v>3200002</v>
          </cell>
          <cell r="H1283">
            <v>8900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</row>
        <row r="1284">
          <cell r="A1284">
            <v>3200002</v>
          </cell>
          <cell r="H1284">
            <v>8900</v>
          </cell>
          <cell r="K1284">
            <v>0</v>
          </cell>
          <cell r="L1284">
            <v>0</v>
          </cell>
          <cell r="M1284">
            <v>-3649.81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-730.3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</row>
        <row r="1285">
          <cell r="A1285">
            <v>3200002</v>
          </cell>
          <cell r="H1285">
            <v>8900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</row>
        <row r="1286">
          <cell r="A1286">
            <v>3200003</v>
          </cell>
          <cell r="B1286" t="str">
            <v>3200003</v>
          </cell>
          <cell r="G1286" t="str">
            <v>MOBILE PHONE -Sr.Mgr. IT</v>
          </cell>
          <cell r="H1286">
            <v>15000</v>
          </cell>
          <cell r="K1286">
            <v>0</v>
          </cell>
          <cell r="L1286">
            <v>0</v>
          </cell>
          <cell r="M1286">
            <v>-4103.08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-1515.76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</row>
        <row r="1287">
          <cell r="A1287">
            <v>3200003</v>
          </cell>
          <cell r="H1287">
            <v>15000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</row>
        <row r="1288">
          <cell r="A1288">
            <v>3200003</v>
          </cell>
          <cell r="H1288">
            <v>15000</v>
          </cell>
          <cell r="K1288">
            <v>0</v>
          </cell>
          <cell r="L1288">
            <v>0</v>
          </cell>
          <cell r="M1288">
            <v>-5618.84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-1304.92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</row>
        <row r="1289">
          <cell r="A1289">
            <v>3200003</v>
          </cell>
          <cell r="H1289">
            <v>15000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</row>
        <row r="1290">
          <cell r="A1290">
            <v>3200004</v>
          </cell>
          <cell r="B1290" t="str">
            <v>3200004</v>
          </cell>
          <cell r="G1290" t="str">
            <v>EPBX - GNFC</v>
          </cell>
          <cell r="H1290">
            <v>71900</v>
          </cell>
          <cell r="K1290">
            <v>0</v>
          </cell>
          <cell r="L1290">
            <v>0</v>
          </cell>
          <cell r="M1290">
            <v>-29450.84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-5904.68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</row>
        <row r="1291">
          <cell r="A1291">
            <v>3200004</v>
          </cell>
          <cell r="H1291">
            <v>71900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</row>
        <row r="1292">
          <cell r="A1292">
            <v>3200004</v>
          </cell>
          <cell r="H1292">
            <v>71900</v>
          </cell>
          <cell r="K1292">
            <v>0</v>
          </cell>
          <cell r="L1292">
            <v>0</v>
          </cell>
          <cell r="M1292">
            <v>-35355.519999999997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-5083.34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</row>
        <row r="1293">
          <cell r="A1293">
            <v>3200004</v>
          </cell>
          <cell r="H1293">
            <v>71900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</row>
        <row r="1294">
          <cell r="A1294">
            <v>3200005</v>
          </cell>
          <cell r="B1294" t="str">
            <v>3200005</v>
          </cell>
          <cell r="G1294" t="str">
            <v>FAX MACHINE</v>
          </cell>
          <cell r="H1294">
            <v>16625</v>
          </cell>
          <cell r="K1294">
            <v>0</v>
          </cell>
          <cell r="L1294">
            <v>0</v>
          </cell>
          <cell r="M1294">
            <v>-6777.26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-1369.82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</row>
        <row r="1295">
          <cell r="A1295">
            <v>3200005</v>
          </cell>
          <cell r="H1295">
            <v>16625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</row>
        <row r="1296">
          <cell r="A1296">
            <v>3200005</v>
          </cell>
          <cell r="H1296">
            <v>16625</v>
          </cell>
          <cell r="K1296">
            <v>0</v>
          </cell>
          <cell r="L1296">
            <v>0</v>
          </cell>
          <cell r="M1296">
            <v>-8147.08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-1179.28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</row>
        <row r="1297">
          <cell r="A1297">
            <v>3200005</v>
          </cell>
          <cell r="H1297">
            <v>16625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</row>
        <row r="1298">
          <cell r="A1298">
            <v>3200006</v>
          </cell>
          <cell r="B1298" t="str">
            <v>3200006</v>
          </cell>
          <cell r="G1298" t="str">
            <v>RELIENCE MOBILE (5)</v>
          </cell>
          <cell r="H1298">
            <v>110000</v>
          </cell>
          <cell r="K1298">
            <v>0</v>
          </cell>
          <cell r="L1298">
            <v>0</v>
          </cell>
          <cell r="M1298">
            <v>-25046.14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-11817.08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</row>
        <row r="1299">
          <cell r="A1299">
            <v>3200006</v>
          </cell>
          <cell r="H1299">
            <v>110000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</row>
        <row r="1300">
          <cell r="A1300">
            <v>3200006</v>
          </cell>
          <cell r="H1300">
            <v>110000</v>
          </cell>
          <cell r="K1300">
            <v>0</v>
          </cell>
          <cell r="L1300">
            <v>0</v>
          </cell>
          <cell r="M1300">
            <v>-36863.22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-10173.33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</row>
        <row r="1301">
          <cell r="A1301">
            <v>3200006</v>
          </cell>
          <cell r="H1301">
            <v>110000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</row>
        <row r="1302">
          <cell r="A1302">
            <v>3200007</v>
          </cell>
          <cell r="B1302" t="str">
            <v>3200007</v>
          </cell>
          <cell r="G1302" t="str">
            <v>RELIENCE MOBILE (3)</v>
          </cell>
          <cell r="H1302">
            <v>63000</v>
          </cell>
          <cell r="K1302">
            <v>0</v>
          </cell>
          <cell r="L1302">
            <v>0</v>
          </cell>
          <cell r="M1302">
            <v>-12401.11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-7038.31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</row>
        <row r="1303">
          <cell r="A1303">
            <v>3200007</v>
          </cell>
          <cell r="H1303">
            <v>63000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</row>
        <row r="1304">
          <cell r="A1304">
            <v>3200007</v>
          </cell>
          <cell r="H1304">
            <v>63000</v>
          </cell>
          <cell r="K1304">
            <v>0</v>
          </cell>
          <cell r="L1304">
            <v>0</v>
          </cell>
          <cell r="M1304">
            <v>-19439.419999999998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-6059.28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</row>
        <row r="1305">
          <cell r="A1305">
            <v>3200007</v>
          </cell>
          <cell r="H1305">
            <v>63000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</row>
        <row r="1306">
          <cell r="A1306">
            <v>3200008</v>
          </cell>
          <cell r="B1306" t="str">
            <v>3200008</v>
          </cell>
          <cell r="G1306" t="str">
            <v>RELIENCE MOBILE (5)</v>
          </cell>
          <cell r="H1306">
            <v>7005</v>
          </cell>
          <cell r="K1306">
            <v>0</v>
          </cell>
          <cell r="L1306">
            <v>0</v>
          </cell>
          <cell r="M1306">
            <v>-7005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</row>
        <row r="1307">
          <cell r="A1307">
            <v>3200008</v>
          </cell>
          <cell r="H1307">
            <v>7005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</row>
        <row r="1308">
          <cell r="A1308">
            <v>3200008</v>
          </cell>
          <cell r="H1308">
            <v>7005</v>
          </cell>
          <cell r="K1308">
            <v>0</v>
          </cell>
          <cell r="L1308">
            <v>0</v>
          </cell>
          <cell r="M1308">
            <v>-7005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</row>
        <row r="1309">
          <cell r="A1309">
            <v>3200008</v>
          </cell>
          <cell r="H1309">
            <v>7005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</row>
        <row r="1310">
          <cell r="A1310">
            <v>3200009</v>
          </cell>
          <cell r="B1310" t="str">
            <v>3200009</v>
          </cell>
          <cell r="G1310" t="str">
            <v>MOBILE PHONE -Jigar</v>
          </cell>
          <cell r="H1310">
            <v>10000</v>
          </cell>
          <cell r="K1310">
            <v>0</v>
          </cell>
          <cell r="L1310">
            <v>0</v>
          </cell>
          <cell r="M1310">
            <v>-1326.21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-1206.52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</row>
        <row r="1311">
          <cell r="A1311">
            <v>3200009</v>
          </cell>
          <cell r="H1311">
            <v>10000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</row>
        <row r="1312">
          <cell r="A1312">
            <v>3200009</v>
          </cell>
          <cell r="H1312">
            <v>10000</v>
          </cell>
          <cell r="K1312">
            <v>0</v>
          </cell>
          <cell r="L1312">
            <v>0</v>
          </cell>
          <cell r="M1312">
            <v>-2532.73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-1038.7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</row>
        <row r="1313">
          <cell r="A1313">
            <v>3200009</v>
          </cell>
          <cell r="H1313">
            <v>10000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</row>
        <row r="1314">
          <cell r="A1314">
            <v>3200010</v>
          </cell>
          <cell r="B1314" t="str">
            <v>3200010</v>
          </cell>
          <cell r="G1314" t="str">
            <v>MOBILE PHONE -Poussin</v>
          </cell>
          <cell r="H1314">
            <v>8700</v>
          </cell>
          <cell r="K1314">
            <v>0</v>
          </cell>
          <cell r="L1314">
            <v>0</v>
          </cell>
          <cell r="M1314">
            <v>-537.12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-1135.46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</row>
        <row r="1315">
          <cell r="A1315">
            <v>3200010</v>
          </cell>
          <cell r="H1315">
            <v>8700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</row>
        <row r="1316">
          <cell r="A1316">
            <v>3200010</v>
          </cell>
          <cell r="H1316">
            <v>8700</v>
          </cell>
          <cell r="K1316">
            <v>0</v>
          </cell>
          <cell r="L1316">
            <v>0</v>
          </cell>
          <cell r="M1316">
            <v>-1672.58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-977.51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</row>
        <row r="1317">
          <cell r="A1317">
            <v>3200010</v>
          </cell>
          <cell r="H1317">
            <v>8700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</row>
        <row r="1318">
          <cell r="A1318">
            <v>3200011</v>
          </cell>
          <cell r="B1318" t="str">
            <v>3200011</v>
          </cell>
          <cell r="G1318" t="str">
            <v>MOBILE PHONE -Palak</v>
          </cell>
          <cell r="H1318">
            <v>9000</v>
          </cell>
          <cell r="K1318">
            <v>0</v>
          </cell>
          <cell r="L1318">
            <v>0</v>
          </cell>
          <cell r="M1318">
            <v>-363.57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-1201.33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</row>
        <row r="1319">
          <cell r="A1319">
            <v>3200011</v>
          </cell>
          <cell r="H1319">
            <v>9000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</row>
        <row r="1320">
          <cell r="A1320">
            <v>3200011</v>
          </cell>
          <cell r="H1320">
            <v>9000</v>
          </cell>
          <cell r="K1320">
            <v>0</v>
          </cell>
          <cell r="L1320">
            <v>0</v>
          </cell>
          <cell r="M1320">
            <v>-1564.9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-1034.22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</row>
        <row r="1321">
          <cell r="A1321">
            <v>3200011</v>
          </cell>
          <cell r="H1321">
            <v>9000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</row>
        <row r="1322">
          <cell r="A1322">
            <v>3200012</v>
          </cell>
          <cell r="B1322" t="str">
            <v>3200012</v>
          </cell>
          <cell r="G1322" t="str">
            <v>MOBILE PHONE -Pinkal /Bhavin</v>
          </cell>
          <cell r="H1322">
            <v>10000</v>
          </cell>
          <cell r="K1322">
            <v>0</v>
          </cell>
          <cell r="L1322">
            <v>0</v>
          </cell>
          <cell r="M1322">
            <v>-11.43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-1389.41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</row>
        <row r="1323">
          <cell r="A1323">
            <v>3200012</v>
          </cell>
          <cell r="H1323">
            <v>10000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</row>
        <row r="1324">
          <cell r="A1324">
            <v>3200012</v>
          </cell>
          <cell r="H1324">
            <v>10000</v>
          </cell>
          <cell r="K1324">
            <v>0</v>
          </cell>
          <cell r="L1324">
            <v>0</v>
          </cell>
          <cell r="M1324">
            <v>-1400.84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-1196.1400000000001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</row>
        <row r="1325">
          <cell r="A1325">
            <v>3200012</v>
          </cell>
          <cell r="H1325">
            <v>10000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</row>
        <row r="1326">
          <cell r="A1326">
            <v>3200013</v>
          </cell>
          <cell r="B1326" t="str">
            <v>3200013</v>
          </cell>
          <cell r="G1326" t="str">
            <v>COMMUNICATION EQUIP.</v>
          </cell>
          <cell r="H1326">
            <v>63500</v>
          </cell>
          <cell r="K1326">
            <v>0</v>
          </cell>
          <cell r="L1326">
            <v>0</v>
          </cell>
          <cell r="M1326">
            <v>-28851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-4819.68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</row>
        <row r="1327">
          <cell r="A1327">
            <v>3200013</v>
          </cell>
          <cell r="H1327">
            <v>63500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</row>
        <row r="1328">
          <cell r="A1328">
            <v>3200013</v>
          </cell>
          <cell r="H1328">
            <v>63500</v>
          </cell>
          <cell r="K1328">
            <v>0</v>
          </cell>
          <cell r="L1328">
            <v>0</v>
          </cell>
          <cell r="M1328">
            <v>-33670.68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-4149.26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</row>
        <row r="1329">
          <cell r="A1329">
            <v>3200013</v>
          </cell>
          <cell r="H1329">
            <v>63500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</row>
        <row r="1330">
          <cell r="A1330">
            <v>3200014</v>
          </cell>
          <cell r="B1330" t="str">
            <v>3200014</v>
          </cell>
          <cell r="G1330" t="str">
            <v>COMMUNICATION EQUIP.</v>
          </cell>
          <cell r="H1330">
            <v>10000</v>
          </cell>
          <cell r="K1330">
            <v>0</v>
          </cell>
          <cell r="L1330">
            <v>0</v>
          </cell>
          <cell r="M1330">
            <v>-4420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-776.18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</row>
        <row r="1331">
          <cell r="A1331">
            <v>3200014</v>
          </cell>
          <cell r="H1331">
            <v>10000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</row>
        <row r="1332">
          <cell r="A1332">
            <v>3200014</v>
          </cell>
          <cell r="H1332">
            <v>10000</v>
          </cell>
          <cell r="K1332">
            <v>0</v>
          </cell>
          <cell r="L1332">
            <v>0</v>
          </cell>
          <cell r="M1332">
            <v>-5196.18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-668.21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</row>
        <row r="1333">
          <cell r="A1333">
            <v>3200014</v>
          </cell>
          <cell r="H1333">
            <v>10000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</row>
        <row r="1334">
          <cell r="A1334">
            <v>3200015</v>
          </cell>
          <cell r="B1334" t="str">
            <v>3200015</v>
          </cell>
          <cell r="G1334" t="str">
            <v>COMMUNICATION EQUIP.</v>
          </cell>
          <cell r="H1334">
            <v>10000</v>
          </cell>
          <cell r="K1334">
            <v>0</v>
          </cell>
          <cell r="L1334">
            <v>0</v>
          </cell>
          <cell r="M1334">
            <v>-4247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-800.24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</row>
        <row r="1335">
          <cell r="A1335">
            <v>3200015</v>
          </cell>
          <cell r="H1335">
            <v>10000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</row>
        <row r="1336">
          <cell r="A1336">
            <v>3200015</v>
          </cell>
          <cell r="H1336">
            <v>10000</v>
          </cell>
          <cell r="K1336">
            <v>0</v>
          </cell>
          <cell r="L1336">
            <v>0</v>
          </cell>
          <cell r="M1336">
            <v>-5047.24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-688.93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</row>
        <row r="1337">
          <cell r="A1337">
            <v>3200015</v>
          </cell>
          <cell r="H1337">
            <v>10000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</row>
        <row r="1338">
          <cell r="A1338">
            <v>3200016</v>
          </cell>
          <cell r="B1338" t="str">
            <v>3200016</v>
          </cell>
          <cell r="G1338" t="str">
            <v>COMMUNICATION EQUIP.</v>
          </cell>
          <cell r="H1338">
            <v>16800</v>
          </cell>
          <cell r="K1338">
            <v>0</v>
          </cell>
          <cell r="L1338">
            <v>0</v>
          </cell>
          <cell r="M1338">
            <v>-6689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-1406.44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</row>
        <row r="1339">
          <cell r="A1339">
            <v>3200016</v>
          </cell>
          <cell r="H1339">
            <v>16800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</row>
        <row r="1340">
          <cell r="A1340">
            <v>3200016</v>
          </cell>
          <cell r="H1340">
            <v>16800</v>
          </cell>
          <cell r="K1340">
            <v>0</v>
          </cell>
          <cell r="L1340">
            <v>0</v>
          </cell>
          <cell r="M1340">
            <v>-8095.44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-1210.8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</row>
        <row r="1341">
          <cell r="A1341">
            <v>3200016</v>
          </cell>
          <cell r="H1341">
            <v>16800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</row>
        <row r="1342">
          <cell r="A1342">
            <v>3200017</v>
          </cell>
          <cell r="B1342" t="str">
            <v>3200017</v>
          </cell>
          <cell r="G1342" t="str">
            <v>COMMUNICATION EQUIP.</v>
          </cell>
          <cell r="H1342">
            <v>30240</v>
          </cell>
          <cell r="K1342">
            <v>0</v>
          </cell>
          <cell r="L1342">
            <v>0</v>
          </cell>
          <cell r="M1342">
            <v>-9834.85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-2838.36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</row>
        <row r="1343">
          <cell r="A1343">
            <v>3200017</v>
          </cell>
          <cell r="H1343">
            <v>30240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</row>
        <row r="1344">
          <cell r="A1344">
            <v>3200017</v>
          </cell>
          <cell r="H1344">
            <v>30240</v>
          </cell>
          <cell r="K1344">
            <v>0</v>
          </cell>
          <cell r="L1344">
            <v>0</v>
          </cell>
          <cell r="M1344">
            <v>-12673.21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-2443.54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</row>
        <row r="1345">
          <cell r="A1345">
            <v>3200017</v>
          </cell>
          <cell r="H1345">
            <v>30240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</row>
        <row r="1346">
          <cell r="A1346">
            <v>3200018</v>
          </cell>
          <cell r="B1346" t="str">
            <v>3200018</v>
          </cell>
          <cell r="G1346" t="str">
            <v>COMMUNICATION EQUIPMENT</v>
          </cell>
          <cell r="H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-1640.62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15000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</row>
        <row r="1347">
          <cell r="A1347">
            <v>3200018</v>
          </cell>
          <cell r="H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-3125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15000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</row>
        <row r="1348">
          <cell r="A1348">
            <v>3200018</v>
          </cell>
          <cell r="H1348">
            <v>15000</v>
          </cell>
          <cell r="K1348">
            <v>0</v>
          </cell>
          <cell r="L1348">
            <v>0</v>
          </cell>
          <cell r="M1348">
            <v>-1640.62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-1858.29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</row>
        <row r="1349">
          <cell r="A1349">
            <v>3200018</v>
          </cell>
          <cell r="H1349">
            <v>15000</v>
          </cell>
          <cell r="K1349">
            <v>0</v>
          </cell>
          <cell r="L1349">
            <v>0</v>
          </cell>
          <cell r="M1349">
            <v>-3125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-2968.75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</row>
        <row r="1350">
          <cell r="A1350">
            <v>3200019</v>
          </cell>
          <cell r="B1350" t="str">
            <v>3200019</v>
          </cell>
          <cell r="G1350" t="str">
            <v>MOBILE PHONE-BRIJESH PATEL (NOKIA 6020)</v>
          </cell>
        </row>
        <row r="1351">
          <cell r="A1351">
            <v>3200020</v>
          </cell>
          <cell r="B1351" t="str">
            <v>3200020</v>
          </cell>
          <cell r="G1351" t="str">
            <v>Nokia Mobile 1100 (Biren)</v>
          </cell>
          <cell r="H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-163.49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2600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</row>
        <row r="1352">
          <cell r="A1352">
            <v>3200020</v>
          </cell>
          <cell r="H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2600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</row>
        <row r="1353">
          <cell r="A1353">
            <v>3200020</v>
          </cell>
          <cell r="H1353">
            <v>2600</v>
          </cell>
          <cell r="K1353">
            <v>0</v>
          </cell>
          <cell r="L1353">
            <v>0</v>
          </cell>
          <cell r="M1353">
            <v>-163.49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-338.92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</row>
        <row r="1354">
          <cell r="A1354">
            <v>3200020</v>
          </cell>
          <cell r="H1354">
            <v>2600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</row>
        <row r="1355">
          <cell r="A1355">
            <v>3200021</v>
          </cell>
          <cell r="B1355" t="str">
            <v>3200021</v>
          </cell>
          <cell r="G1355" t="str">
            <v>NOKIA MOBILE PHONE(2600)</v>
          </cell>
          <cell r="H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-3300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3300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</row>
        <row r="1356">
          <cell r="A1356">
            <v>3200021</v>
          </cell>
          <cell r="H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3300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</row>
        <row r="1357">
          <cell r="A1357">
            <v>3200021</v>
          </cell>
          <cell r="H1357">
            <v>3300</v>
          </cell>
          <cell r="K1357">
            <v>0</v>
          </cell>
          <cell r="L1357">
            <v>0</v>
          </cell>
          <cell r="M1357">
            <v>-3300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</row>
        <row r="1358">
          <cell r="A1358">
            <v>3200021</v>
          </cell>
          <cell r="H1358">
            <v>3300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</row>
        <row r="1359">
          <cell r="A1359">
            <v>3200022</v>
          </cell>
          <cell r="B1359" t="str">
            <v>3200022</v>
          </cell>
          <cell r="G1359" t="str">
            <v>Panasonic Cordless Phone</v>
          </cell>
          <cell r="H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-433.47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3599.44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</row>
        <row r="1360">
          <cell r="A1360">
            <v>3200022</v>
          </cell>
          <cell r="H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3599.44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</row>
        <row r="1361">
          <cell r="A1361">
            <v>3200023</v>
          </cell>
          <cell r="B1361" t="str">
            <v>3200023</v>
          </cell>
          <cell r="G1361" t="str">
            <v>NOKIA PHONE 3230</v>
          </cell>
          <cell r="H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-1308.8399999999999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10800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</row>
        <row r="1362">
          <cell r="A1362">
            <v>3200023</v>
          </cell>
          <cell r="H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10800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</row>
        <row r="1363">
          <cell r="A1363">
            <v>3200024</v>
          </cell>
          <cell r="B1363" t="str">
            <v>3200024</v>
          </cell>
          <cell r="G1363" t="str">
            <v>Mobile phone</v>
          </cell>
          <cell r="H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-282.97000000000003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2750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</row>
        <row r="1364">
          <cell r="A1364">
            <v>3200024</v>
          </cell>
          <cell r="H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2750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</row>
        <row r="1365">
          <cell r="A1365">
            <v>3200024</v>
          </cell>
          <cell r="H1365">
            <v>2750</v>
          </cell>
          <cell r="K1365">
            <v>0</v>
          </cell>
          <cell r="L1365">
            <v>0</v>
          </cell>
          <cell r="M1365">
            <v>-282.97000000000003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-343.16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</row>
        <row r="1366">
          <cell r="A1366">
            <v>3200024</v>
          </cell>
          <cell r="H1366">
            <v>2750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</row>
        <row r="1367">
          <cell r="A1367">
            <v>3200025</v>
          </cell>
          <cell r="B1367" t="str">
            <v>3200025</v>
          </cell>
          <cell r="G1367" t="str">
            <v>Nokia Phone (6600)</v>
          </cell>
          <cell r="H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-1181.4000000000001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10000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</row>
        <row r="1368">
          <cell r="A1368">
            <v>3200025</v>
          </cell>
          <cell r="H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10000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</row>
        <row r="1369">
          <cell r="A1369">
            <v>3200026</v>
          </cell>
          <cell r="H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-692.6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7800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</row>
        <row r="1370">
          <cell r="A1370">
            <v>3200026</v>
          </cell>
          <cell r="H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7800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</row>
        <row r="1371">
          <cell r="A1371">
            <v>3200026</v>
          </cell>
          <cell r="B1371" t="str">
            <v>3200026</v>
          </cell>
          <cell r="G1371" t="str">
            <v>Mobile Phone</v>
          </cell>
          <cell r="H1371">
            <v>7800</v>
          </cell>
          <cell r="K1371">
            <v>0</v>
          </cell>
          <cell r="L1371">
            <v>0</v>
          </cell>
          <cell r="M1371">
            <v>-692.6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-988.64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</row>
        <row r="1372">
          <cell r="A1372">
            <v>3200026</v>
          </cell>
          <cell r="H1372">
            <v>7800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</row>
        <row r="1373">
          <cell r="A1373">
            <v>3200027</v>
          </cell>
          <cell r="B1373" t="str">
            <v>3200027</v>
          </cell>
          <cell r="G1373" t="str">
            <v>NOKIA-6020 -BIREN</v>
          </cell>
          <cell r="H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-547.05999999999995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5500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</row>
        <row r="1374">
          <cell r="A1374">
            <v>3200027</v>
          </cell>
          <cell r="H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5500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</row>
        <row r="1375">
          <cell r="A1375">
            <v>3200028</v>
          </cell>
          <cell r="B1375" t="str">
            <v>3200028</v>
          </cell>
          <cell r="G1375" t="str">
            <v>MOBILE PHONE-Gulshan</v>
          </cell>
        </row>
        <row r="1376">
          <cell r="A1376">
            <v>3200029</v>
          </cell>
          <cell r="B1376" t="str">
            <v>3200029</v>
          </cell>
          <cell r="G1376" t="str">
            <v>MOTOROLA -L7</v>
          </cell>
          <cell r="H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-747.02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8100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</row>
        <row r="1377">
          <cell r="A1377">
            <v>3200029</v>
          </cell>
          <cell r="H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8100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</row>
        <row r="1378">
          <cell r="A1378">
            <v>3200030</v>
          </cell>
          <cell r="B1378" t="str">
            <v>3200030</v>
          </cell>
          <cell r="G1378" t="str">
            <v>MOTOROLA -L7</v>
          </cell>
          <cell r="H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-728.5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8100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</row>
        <row r="1379">
          <cell r="A1379">
            <v>3200030</v>
          </cell>
          <cell r="H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8100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</row>
        <row r="1380">
          <cell r="A1380">
            <v>3200031</v>
          </cell>
          <cell r="B1380" t="str">
            <v>3200031</v>
          </cell>
          <cell r="G1380" t="str">
            <v>NOKIA-6020 - Jaydeep</v>
          </cell>
          <cell r="H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-402.44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5500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</row>
        <row r="1381">
          <cell r="A1381">
            <v>3200031</v>
          </cell>
          <cell r="H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5500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</row>
        <row r="1382">
          <cell r="A1382">
            <v>3200032</v>
          </cell>
          <cell r="B1382" t="str">
            <v>3200032</v>
          </cell>
          <cell r="G1382" t="str">
            <v>NOKIA PHONE 3230(Ayan das)</v>
          </cell>
          <cell r="H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-610.97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9600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</row>
        <row r="1383">
          <cell r="A1383">
            <v>3200032</v>
          </cell>
          <cell r="H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9600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</row>
        <row r="1384">
          <cell r="A1384">
            <v>3200033</v>
          </cell>
          <cell r="B1384" t="str">
            <v>3200033</v>
          </cell>
          <cell r="G1384" t="str">
            <v>Nokia Phone (6600)</v>
          </cell>
          <cell r="H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-351.56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7500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</row>
        <row r="1385">
          <cell r="A1385">
            <v>3200033</v>
          </cell>
          <cell r="H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7500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</row>
        <row r="1386">
          <cell r="A1386">
            <v>3300000</v>
          </cell>
          <cell r="B1386" t="str">
            <v>3300000</v>
          </cell>
          <cell r="G1386" t="str">
            <v>Group Asset Vehicles - Cars</v>
          </cell>
          <cell r="H1386">
            <v>154525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-30905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</row>
        <row r="1387">
          <cell r="A1387">
            <v>3300000</v>
          </cell>
          <cell r="H1387">
            <v>154525</v>
          </cell>
          <cell r="K1387">
            <v>0</v>
          </cell>
          <cell r="L1387">
            <v>0</v>
          </cell>
          <cell r="M1387">
            <v>-30905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-24724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</row>
        <row r="1388">
          <cell r="A1388">
            <v>3300001</v>
          </cell>
          <cell r="B1388" t="str">
            <v>3300001</v>
          </cell>
          <cell r="G1388" t="str">
            <v>Group Asset Vehicles - Scooters</v>
          </cell>
          <cell r="H1388">
            <v>48727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-13321.75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4560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</row>
        <row r="1389">
          <cell r="A1389">
            <v>3300001</v>
          </cell>
          <cell r="H1389">
            <v>53287</v>
          </cell>
          <cell r="K1389">
            <v>0</v>
          </cell>
          <cell r="L1389">
            <v>0</v>
          </cell>
          <cell r="M1389">
            <v>-13321.75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-20500.07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84070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</row>
        <row r="1390">
          <cell r="A1390">
            <v>4300000</v>
          </cell>
          <cell r="B1390" t="str">
            <v>4300000</v>
          </cell>
          <cell r="G1390" t="str">
            <v>MOBILE PHONE</v>
          </cell>
          <cell r="H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-1200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1200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</row>
        <row r="1391">
          <cell r="A1391">
            <v>4300000</v>
          </cell>
          <cell r="H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1200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</row>
        <row r="1392">
          <cell r="A1392">
            <v>4300000</v>
          </cell>
          <cell r="H1392">
            <v>1200</v>
          </cell>
          <cell r="K1392">
            <v>0</v>
          </cell>
          <cell r="L1392">
            <v>0</v>
          </cell>
          <cell r="M1392">
            <v>-1200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</row>
        <row r="1393">
          <cell r="A1393">
            <v>4300000</v>
          </cell>
          <cell r="H1393">
            <v>1200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</row>
        <row r="1394">
          <cell r="A1394">
            <v>4300001</v>
          </cell>
          <cell r="B1394" t="str">
            <v>4300001</v>
          </cell>
          <cell r="G1394" t="str">
            <v>NOKIA PHONE</v>
          </cell>
          <cell r="H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-30000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30000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</row>
        <row r="1395">
          <cell r="A1395">
            <v>4300001</v>
          </cell>
          <cell r="H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30000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</row>
        <row r="1396">
          <cell r="A1396">
            <v>4300001</v>
          </cell>
          <cell r="H1396">
            <v>30000</v>
          </cell>
          <cell r="K1396">
            <v>0</v>
          </cell>
          <cell r="L1396">
            <v>0</v>
          </cell>
          <cell r="M1396">
            <v>-30000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</row>
        <row r="1397">
          <cell r="A1397">
            <v>4300001</v>
          </cell>
          <cell r="H1397">
            <v>30000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</row>
        <row r="1398">
          <cell r="A1398">
            <v>4300002</v>
          </cell>
          <cell r="B1398" t="str">
            <v>4300002</v>
          </cell>
          <cell r="G1398" t="str">
            <v>NOKIA PHONE</v>
          </cell>
          <cell r="H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</row>
        <row r="1399">
          <cell r="A1399">
            <v>4300003</v>
          </cell>
          <cell r="B1399" t="str">
            <v>4300003</v>
          </cell>
          <cell r="G1399" t="str">
            <v>NOKIA PHONE</v>
          </cell>
          <cell r="H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</row>
        <row r="1400">
          <cell r="A1400">
            <v>4300004</v>
          </cell>
          <cell r="B1400" t="str">
            <v>4300004</v>
          </cell>
          <cell r="G1400" t="str">
            <v>NOKIA PHONE</v>
          </cell>
          <cell r="H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</row>
        <row r="1401">
          <cell r="A1401">
            <v>4300005</v>
          </cell>
          <cell r="B1401" t="str">
            <v>4300005</v>
          </cell>
          <cell r="G1401" t="str">
            <v>NOKIA PHONE</v>
          </cell>
          <cell r="H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</row>
        <row r="1402">
          <cell r="A1402">
            <v>4300006</v>
          </cell>
          <cell r="B1402" t="str">
            <v>4300006</v>
          </cell>
          <cell r="G1402" t="str">
            <v>NOKIA PHONE</v>
          </cell>
          <cell r="H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</row>
        <row r="1403">
          <cell r="A1403">
            <v>4300007</v>
          </cell>
          <cell r="B1403" t="str">
            <v>4300007</v>
          </cell>
          <cell r="G1403" t="str">
            <v>NOKIA PHONE</v>
          </cell>
          <cell r="H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</row>
        <row r="1404">
          <cell r="A1404">
            <v>4300008</v>
          </cell>
          <cell r="B1404" t="str">
            <v>4300008</v>
          </cell>
          <cell r="G1404" t="str">
            <v>NOKIA PHONE</v>
          </cell>
          <cell r="H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</row>
        <row r="1405">
          <cell r="A1405">
            <v>4300009</v>
          </cell>
          <cell r="B1405" t="str">
            <v>4300009</v>
          </cell>
          <cell r="G1405" t="str">
            <v>NOKIA PHONE</v>
          </cell>
          <cell r="H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</row>
        <row r="1406">
          <cell r="A1406">
            <v>4300010</v>
          </cell>
          <cell r="B1406" t="str">
            <v>4300010</v>
          </cell>
          <cell r="G1406" t="str">
            <v>NOKIA PHONE</v>
          </cell>
          <cell r="H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</row>
        <row r="1407">
          <cell r="A1407">
            <v>4300011</v>
          </cell>
          <cell r="B1407" t="str">
            <v>4300011</v>
          </cell>
          <cell r="G1407" t="str">
            <v>MObile Nokia -1600</v>
          </cell>
          <cell r="H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-2380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2380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</row>
        <row r="1408">
          <cell r="A1408">
            <v>4300011</v>
          </cell>
          <cell r="H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2380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  <sheetName val="Details"/>
      <sheetName val="REFNCOMPARE"/>
      <sheetName val="Ref"/>
      <sheetName val="Operating and Capital Scenarios"/>
      <sheetName val="deferred taxes"/>
      <sheetName val="AV"/>
      <sheetName val="Storage"/>
      <sheetName val="RelR"/>
      <sheetName val="Sheet2"/>
      <sheetName val="Allahabad Bank"/>
      <sheetName val="Bank of Baroda"/>
      <sheetName val="BOI"/>
      <sheetName val="Canara"/>
      <sheetName val="Indian"/>
      <sheetName val="IDBI"/>
      <sheetName val="IOB"/>
      <sheetName val="PNB"/>
      <sheetName val="Punjab &amp; Sind"/>
      <sheetName val="SBHyderabad"/>
      <sheetName val="SBI"/>
      <sheetName val="SBMysore"/>
      <sheetName val="SBPatiala"/>
      <sheetName val="SBSaurashtra"/>
      <sheetName val="Union Bank"/>
      <sheetName val="3CD-Ratios-Anx_1"/>
      <sheetName val="Operating_and_Capital_Scenario1"/>
      <sheetName val="deferred_taxes1"/>
      <sheetName val="3CD-Ratios-Anx_"/>
      <sheetName val="Operating_and_Capital_Scenarios"/>
      <sheetName val="deferred_taxes"/>
      <sheetName val="Admin"/>
      <sheetName val="CRUDE UPDATE"/>
      <sheetName val="Input"/>
      <sheetName val="Valuation"/>
      <sheetName val="IRR"/>
      <sheetName val="Assumptions"/>
      <sheetName val="Q4FY02"/>
      <sheetName val="b"/>
      <sheetName val="EXCH"/>
      <sheetName val="Sheet1"/>
      <sheetName val="old_serial no."/>
      <sheetName val="tot_ass_9697"/>
      <sheetName val="B S-31-3-2006"/>
      <sheetName val="Data"/>
      <sheetName val="Elect."/>
      <sheetName val="Revenue-Invoicewise"/>
      <sheetName val="a-4"/>
      <sheetName val="Input Sheet"/>
      <sheetName val="FAR co Tangible"/>
      <sheetName val="Sheet3"/>
      <sheetName val="SALE&amp;COST"/>
      <sheetName val="Allocate"/>
      <sheetName val="Variables"/>
      <sheetName val="TB Mar 09"/>
      <sheetName val="«"/>
      <sheetName val="»"/>
      <sheetName val="Assets"/>
      <sheetName val="Cash Flow"/>
      <sheetName val="Profit&amp;Loss"/>
      <sheetName val="Debt"/>
      <sheetName val="Balance Sheet Grouping"/>
      <sheetName val="Settings"/>
      <sheetName val="Inv - Revenue registry for PoC"/>
      <sheetName val="AFFI内訳"/>
      <sheetName val="PP_Master Template"/>
      <sheetName val="15"/>
      <sheetName val="NN"/>
      <sheetName val="API"/>
      <sheetName val="NCE"/>
      <sheetName val="EU"/>
      <sheetName val="Latam"/>
      <sheetName val="ROW"/>
      <sheetName val="Inputs"/>
      <sheetName val="Database"/>
      <sheetName val="F&amp;B"/>
      <sheetName val="#REF"/>
      <sheetName val="Maint"/>
      <sheetName val="Kitchen"/>
      <sheetName val="Housek"/>
      <sheetName val="GuestProfile"/>
      <sheetName val="CG_OS"/>
      <sheetName val="CMA_Calculations"/>
      <sheetName val="os gl ac"/>
      <sheetName val="Ratio"/>
      <sheetName val="P&amp;L"/>
      <sheetName val="Master Sheet"/>
      <sheetName val="Approved MTD Proj #'s"/>
      <sheetName val="Links"/>
      <sheetName val="Basement Budget"/>
      <sheetName val="WORKRES"/>
      <sheetName val="Invoice"/>
      <sheetName val="Position Class"/>
      <sheetName val="party name"/>
      <sheetName val="Details BS"/>
      <sheetName val="CRUDE"/>
      <sheetName val="Cash and Bank - Schedule 7"/>
      <sheetName val="VIKAR"/>
      <sheetName val="P&amp;L, BS, CF, DCF"/>
      <sheetName val="new_main_20K"/>
      <sheetName val="Title"/>
      <sheetName val="Gro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  <sheetName val="Masters"/>
      <sheetName val="Gainloss_computation_FY_09-10"/>
      <sheetName val="Issue_sheet"/>
      <sheetName val="Tables_True_up_FY_09-10"/>
      <sheetName val="O&amp;M_costs"/>
      <sheetName val="F2_1(Bhu)"/>
      <sheetName val="F2_1(Cha)"/>
      <sheetName val="F2_1(Kor)"/>
      <sheetName val="F2_1(Parli)"/>
      <sheetName val="F2_1(Paras)"/>
      <sheetName val="F2_1(Nasi)"/>
      <sheetName val="F2_1(Uran)"/>
      <sheetName val="F2_1(Kha)"/>
      <sheetName val="Capex_Bhu"/>
      <sheetName val="Capex_Cha"/>
      <sheetName val="Capex_Kor"/>
      <sheetName val="Capex_Paras"/>
      <sheetName val="Capex_Kha"/>
      <sheetName val="Capex_parli"/>
      <sheetName val="Capex_Nasi"/>
      <sheetName val="Capex_Uran"/>
      <sheetName val="Capex_Hydro"/>
      <sheetName val="F2_2(Bhu)"/>
      <sheetName val="F2_3(Bhu)"/>
      <sheetName val="F2_6(Bhu)"/>
      <sheetName val="F3_1(Bhu)"/>
      <sheetName val="F3_2(Bhu)"/>
      <sheetName val="F3_3(Bhu)"/>
      <sheetName val="F5_1(Bhu)"/>
      <sheetName val="F5_2(Bhu)"/>
      <sheetName val="F5_3(Bhu)"/>
      <sheetName val="F5_4(Bhu)"/>
      <sheetName val="F2_2(Cha)"/>
      <sheetName val="F2_3(Cha)"/>
      <sheetName val="F2_6(Cha)"/>
      <sheetName val="F3_1(Cha)"/>
      <sheetName val="F3_2(Cha)"/>
      <sheetName val="F3_3(Cha)"/>
      <sheetName val="F5_1(Cha)"/>
      <sheetName val="F5_2(Cha)"/>
      <sheetName val="F5_3(Cha)"/>
      <sheetName val="F5_4(Cha)"/>
      <sheetName val="O&amp;m_EXP_"/>
      <sheetName val="F2_2(Kor)"/>
      <sheetName val="F2_3(Kor)"/>
      <sheetName val="F2_6(Kor)"/>
      <sheetName val="F3_1(Kor)"/>
      <sheetName val="F3_2(Kor)"/>
      <sheetName val="F3_3(Kor)"/>
      <sheetName val="F5_4(Kor)"/>
      <sheetName val="F5_1(Kor)"/>
      <sheetName val="F5_2(Kor)"/>
      <sheetName val="F5_3(Kor)"/>
      <sheetName val="F2_2(Paras)"/>
      <sheetName val="F2_3(Paras)"/>
      <sheetName val="F2_6(Paras)"/>
      <sheetName val="F3_1(Paras)"/>
      <sheetName val="F3_2(Paras)"/>
      <sheetName val="F3_3(Paras)"/>
      <sheetName val="F5_1(Paras)"/>
      <sheetName val="F5_2(Paras)"/>
      <sheetName val="F5_3(Paras)"/>
      <sheetName val="F5_4(Paras)"/>
      <sheetName val="F2_2(Parli)"/>
      <sheetName val="F2_3(Parli)"/>
      <sheetName val="F2_6(Parli)"/>
      <sheetName val="F3_1(Parli)"/>
      <sheetName val="F3_2(Parli)"/>
      <sheetName val="F3_3(Parli)"/>
      <sheetName val="F5_1(Parli)"/>
      <sheetName val="F5_2(Parli)"/>
      <sheetName val="F5_3(Parli)"/>
      <sheetName val="F5_4(Parli)"/>
      <sheetName val="F2_2(Kha)"/>
      <sheetName val="F2_3(Kha)"/>
      <sheetName val="F2_6(Kha)"/>
      <sheetName val="F3_1(Kha)"/>
      <sheetName val="F3_2(Kha)"/>
      <sheetName val="F3_3(Kha)"/>
      <sheetName val="F5_1(Kha)"/>
      <sheetName val="F5_2(Kha)"/>
      <sheetName val="F5_3(Kha)"/>
      <sheetName val="F5_4(Kha)"/>
      <sheetName val="F2_2(Nasi)"/>
      <sheetName val="F2_3(Nasi)"/>
      <sheetName val="F2_6(Nasi)"/>
      <sheetName val="F3_1(Nasi)"/>
      <sheetName val="F3_2(Nasi)"/>
      <sheetName val="F3_3(Nasi)"/>
      <sheetName val="F5_1(Nasi)"/>
      <sheetName val="F5_3(Nasi)"/>
      <sheetName val="F5_2(Nasi)"/>
      <sheetName val="F5_4(Nasi)"/>
      <sheetName val="F2_2(Uran)"/>
      <sheetName val="F2_3(Uran)"/>
      <sheetName val="F2_6(Uran)"/>
      <sheetName val="F3_1(Uran)"/>
      <sheetName val="F3_2(Uran)"/>
      <sheetName val="F3_3(Uran)"/>
      <sheetName val="F5_1(Uran)"/>
      <sheetName val="F5_2(Uran)"/>
      <sheetName val="F5_3(Uran)"/>
      <sheetName val="F5_4(Uran)"/>
      <sheetName val="F2_1(Hydro)"/>
      <sheetName val="F2_3(Hydro)"/>
      <sheetName val="F2_4(Hydro)"/>
      <sheetName val="F2_6(Hydro)"/>
      <sheetName val="F3_1(Hydro)"/>
      <sheetName val="F3_2(Hydro)"/>
      <sheetName val="F3_3(Hydro)"/>
      <sheetName val="F5_1(Hydro)"/>
      <sheetName val="F5_2(Hydro)"/>
      <sheetName val="F5_4(PuneHydro)"/>
      <sheetName val="F5_3(PuneHydro)"/>
      <sheetName val="F5_3(NasikHydro)"/>
      <sheetName val="F5_4(NasikHydro)"/>
      <sheetName val="F5_4(Koyna)"/>
      <sheetName val="F5_3(Koyna)"/>
      <sheetName val="Revised_True_Up_200809"/>
      <sheetName val="Impact_of_FY_08-09"/>
    </sheetNames>
    <sheetDataSet>
      <sheetData sheetId="0">
        <row r="3">
          <cell r="B3">
            <v>7.8600000000000003E-2</v>
          </cell>
        </row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0">
          <cell r="V30">
            <v>27.489999999999995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>
        <row r="30">
          <cell r="V30">
            <v>27.489999999999995</v>
          </cell>
        </row>
      </sheetData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Fm 3CD"/>
      <sheetName val="Annexure A"/>
      <sheetName val="Annexure B(o)"/>
      <sheetName val="Annexure B"/>
      <sheetName val="Annexure "/>
      <sheetName val="Annexure C"/>
      <sheetName val="Annexure D"/>
      <sheetName val="Annexure D1"/>
      <sheetName val="Annexure Dold"/>
      <sheetName val="Annexure E"/>
      <sheetName val="14(i)"/>
      <sheetName val="Annexure F "/>
      <sheetName val="Annexure G"/>
      <sheetName val="17(e)"/>
      <sheetName val="Annexure H"/>
      <sheetName val="Annexure I"/>
      <sheetName val="Annexure J"/>
      <sheetName val="Annexure K"/>
      <sheetName val="Annexure L"/>
      <sheetName val="Annexure M"/>
      <sheetName val="22(a) "/>
      <sheetName val="Annexure N"/>
      <sheetName val="Annexure O"/>
      <sheetName val="22(b)"/>
      <sheetName val="Annexure P"/>
      <sheetName val="Annexure Q"/>
      <sheetName val="Annexure R"/>
      <sheetName val="Annexure S"/>
      <sheetName val="Annexure T"/>
      <sheetName val="Annexure U"/>
      <sheetName val="Annexure V"/>
      <sheetName val="SALESTAX"/>
      <sheetName val="Ratio Analysis"/>
      <sheetName val="excise trans summary"/>
      <sheetName val="Annex."/>
      <sheetName val="Annexure X"/>
      <sheetName val="22A &amp;Leave Enc"/>
      <sheetName val="Assumption_PwC"/>
      <sheetName val="Assumptions"/>
      <sheetName val="Sheet3"/>
    </sheetNames>
    <sheetDataSet>
      <sheetData sheetId="0" refreshError="1">
        <row r="4">
          <cell r="B4" t="str">
            <v>Assessment Year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Table (2)"/>
      <sheetName val="Final"/>
      <sheetName val="Graph"/>
    </sheetNames>
    <sheetDataSet>
      <sheetData sheetId="0" refreshError="1"/>
      <sheetData sheetId="1" refreshError="1">
        <row r="1">
          <cell r="E1" t="str">
            <v>2- Mum Supply Divisional WBS Capex (01/04/2009 - 31/03/2010)</v>
          </cell>
        </row>
        <row r="2">
          <cell r="G2" t="str">
            <v>Current User</v>
          </cell>
          <cell r="H2" t="str">
            <v>BI41004018</v>
          </cell>
          <cell r="J2" t="str">
            <v>Status of Data</v>
          </cell>
          <cell r="K2" t="str">
            <v>10/10/2011 01:10:28</v>
          </cell>
        </row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  <cell r="F15" t="str">
            <v>Zone</v>
          </cell>
          <cell r="G15" t="str">
            <v>RENL-Supply-East Zone</v>
          </cell>
          <cell r="J15" t="str">
            <v>RENL-Supply-North Zone</v>
          </cell>
          <cell r="M15" t="str">
            <v>RENL-Supply-Central Zone</v>
          </cell>
          <cell r="P15" t="str">
            <v>RENL-Supply-South Central</v>
          </cell>
          <cell r="S15" t="str">
            <v>RENL-Supply-South Zone</v>
          </cell>
          <cell r="V15" t="str">
            <v>RENL-Real Estate -1</v>
          </cell>
          <cell r="Y15" t="str">
            <v>RENL-Real Estate -2</v>
          </cell>
          <cell r="AB15" t="str">
            <v>Overall Result</v>
          </cell>
        </row>
        <row r="16">
          <cell r="C16" t="str">
            <v>Budget Head Revised Structure</v>
          </cell>
          <cell r="D16">
            <v>0</v>
          </cell>
          <cell r="G16" t="str">
            <v>Budget Values (INR)</v>
          </cell>
          <cell r="H16" t="str">
            <v>Capex Values (INR)</v>
          </cell>
          <cell r="I16" t="str">
            <v>Balance Available (INR)</v>
          </cell>
          <cell r="J16" t="str">
            <v>Budget Values (INR)</v>
          </cell>
          <cell r="K16" t="str">
            <v>Capex Values (INR)</v>
          </cell>
          <cell r="L16" t="str">
            <v>Balance Available (INR)</v>
          </cell>
          <cell r="M16" t="str">
            <v>Budget Values (INR)</v>
          </cell>
          <cell r="N16" t="str">
            <v>Capex Values (INR)</v>
          </cell>
          <cell r="O16" t="str">
            <v>Balance Available (INR)</v>
          </cell>
          <cell r="P16" t="str">
            <v>Budget Values (INR)</v>
          </cell>
          <cell r="Q16" t="str">
            <v>Capex Values (INR)</v>
          </cell>
          <cell r="R16" t="str">
            <v>Balance Available (INR)</v>
          </cell>
          <cell r="S16" t="str">
            <v>Budget Values (INR)</v>
          </cell>
          <cell r="T16" t="str">
            <v>Capex Values (INR)</v>
          </cell>
          <cell r="U16" t="str">
            <v>Balance Available (INR)</v>
          </cell>
          <cell r="V16" t="str">
            <v>Budget Values (INR)</v>
          </cell>
          <cell r="W16" t="str">
            <v>Capex Values (INR)</v>
          </cell>
          <cell r="X16" t="str">
            <v>Balance Available (INR)</v>
          </cell>
          <cell r="Y16" t="str">
            <v>Budget Values (INR)</v>
          </cell>
          <cell r="Z16" t="str">
            <v>Capex Values (INR)</v>
          </cell>
          <cell r="AA16" t="str">
            <v>Balance Available (INR)</v>
          </cell>
          <cell r="AB16" t="str">
            <v>Budget Values (INR)</v>
          </cell>
          <cell r="AC16" t="str">
            <v>Capex Values (INR)</v>
          </cell>
          <cell r="AD16" t="str">
            <v>Balance Available (INR)</v>
          </cell>
        </row>
        <row r="17">
          <cell r="C17" t="str">
            <v>Budget Head</v>
          </cell>
          <cell r="D17">
            <v>0</v>
          </cell>
          <cell r="F17" t="str">
            <v>1  Receiving Station (RST)</v>
          </cell>
          <cell r="G17">
            <v>370049000</v>
          </cell>
          <cell r="H17">
            <v>274434161.63</v>
          </cell>
          <cell r="I17">
            <v>95614838.370000005</v>
          </cell>
          <cell r="J17">
            <v>226893000</v>
          </cell>
          <cell r="K17">
            <v>92711696.359999999</v>
          </cell>
          <cell r="L17">
            <v>134181303.64</v>
          </cell>
          <cell r="M17">
            <v>233323000</v>
          </cell>
          <cell r="N17">
            <v>223442046.69999999</v>
          </cell>
          <cell r="O17">
            <v>9880953.2999999505</v>
          </cell>
          <cell r="P17">
            <v>315449000</v>
          </cell>
          <cell r="Q17">
            <v>209221572.13999999</v>
          </cell>
          <cell r="R17">
            <v>106227427.86</v>
          </cell>
          <cell r="S17">
            <v>112386000</v>
          </cell>
          <cell r="T17">
            <v>24984960.800000001</v>
          </cell>
          <cell r="U17">
            <v>87401039.200000003</v>
          </cell>
          <cell r="AB17">
            <v>1258100000</v>
          </cell>
          <cell r="AC17">
            <v>824794437.63</v>
          </cell>
          <cell r="AD17">
            <v>433305562.37</v>
          </cell>
        </row>
        <row r="18">
          <cell r="C18" t="str">
            <v>Company code</v>
          </cell>
          <cell r="D18" t="str">
            <v>RENL Rel Infrastructure Ltd</v>
          </cell>
          <cell r="F18">
            <v>0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  <cell r="F19" t="str">
            <v>O&amp;M Depts. - 1</v>
          </cell>
        </row>
        <row r="20">
          <cell r="C20" t="str">
            <v>MERC Code</v>
          </cell>
          <cell r="D20">
            <v>0</v>
          </cell>
          <cell r="F20" t="str">
            <v>2  11kv Mains (HTM)</v>
          </cell>
          <cell r="G20">
            <v>161079000</v>
          </cell>
          <cell r="H20">
            <v>155580860.11000001</v>
          </cell>
          <cell r="I20">
            <v>5498139.8899999904</v>
          </cell>
          <cell r="J20">
            <v>162699000</v>
          </cell>
          <cell r="K20">
            <v>121922026.79000001</v>
          </cell>
          <cell r="L20">
            <v>40776973.210000098</v>
          </cell>
          <cell r="M20">
            <v>142007000</v>
          </cell>
          <cell r="N20">
            <v>181718522.13</v>
          </cell>
          <cell r="O20">
            <v>-39711522.1300001</v>
          </cell>
          <cell r="P20">
            <v>126842000</v>
          </cell>
          <cell r="Q20">
            <v>114567398.34999999</v>
          </cell>
          <cell r="R20">
            <v>12274601.6499999</v>
          </cell>
          <cell r="S20">
            <v>119471000</v>
          </cell>
          <cell r="T20">
            <v>98429835.069999903</v>
          </cell>
          <cell r="U20">
            <v>21041164.9300001</v>
          </cell>
          <cell r="AB20">
            <v>712098000</v>
          </cell>
          <cell r="AC20">
            <v>672218642.45000005</v>
          </cell>
          <cell r="AD20">
            <v>39879357.550000101</v>
          </cell>
        </row>
        <row r="21">
          <cell r="C21" t="str">
            <v>Posting date</v>
          </cell>
          <cell r="D21">
            <v>0</v>
          </cell>
          <cell r="F21" t="str">
            <v>3  LT Mains (LTM)</v>
          </cell>
          <cell r="G21">
            <v>150260000</v>
          </cell>
          <cell r="H21">
            <v>152885954.46000001</v>
          </cell>
          <cell r="I21">
            <v>-2625954.4599999799</v>
          </cell>
          <cell r="J21">
            <v>132804000</v>
          </cell>
          <cell r="K21">
            <v>91027275.989999995</v>
          </cell>
          <cell r="L21">
            <v>41776724.009999998</v>
          </cell>
          <cell r="M21">
            <v>133394000</v>
          </cell>
          <cell r="N21">
            <v>93871098.040000007</v>
          </cell>
          <cell r="O21">
            <v>39522901.960000001</v>
          </cell>
          <cell r="P21">
            <v>134217000</v>
          </cell>
          <cell r="Q21">
            <v>90603966.659999996</v>
          </cell>
          <cell r="R21">
            <v>43613033.340000004</v>
          </cell>
          <cell r="S21">
            <v>99997000</v>
          </cell>
          <cell r="T21">
            <v>79875381.420000002</v>
          </cell>
          <cell r="U21">
            <v>20121618.579999998</v>
          </cell>
          <cell r="AB21">
            <v>650672000</v>
          </cell>
          <cell r="AC21">
            <v>508263676.56999999</v>
          </cell>
          <cell r="AD21">
            <v>142408323.43000001</v>
          </cell>
        </row>
        <row r="22">
          <cell r="C22" t="str">
            <v>Profit center</v>
          </cell>
          <cell r="D22" t="str">
            <v>30001 ..30001 , 30004 ..30004 , ]# ..# [</v>
          </cell>
          <cell r="F22" t="str">
            <v>4  Distribution Transformers (DTR)</v>
          </cell>
          <cell r="G22">
            <v>97504000</v>
          </cell>
          <cell r="H22">
            <v>75652697.200000003</v>
          </cell>
          <cell r="I22">
            <v>21851302.800000001</v>
          </cell>
          <cell r="J22">
            <v>102025000</v>
          </cell>
          <cell r="K22">
            <v>65459085.200000003</v>
          </cell>
          <cell r="L22">
            <v>36565914.799999997</v>
          </cell>
          <cell r="M22">
            <v>90407000</v>
          </cell>
          <cell r="N22">
            <v>71069324.030000001</v>
          </cell>
          <cell r="O22">
            <v>19337675.969999999</v>
          </cell>
          <cell r="P22">
            <v>89915000</v>
          </cell>
          <cell r="Q22">
            <v>65904846.990000002</v>
          </cell>
          <cell r="R22">
            <v>24010153.010000002</v>
          </cell>
          <cell r="S22">
            <v>85034000</v>
          </cell>
          <cell r="T22">
            <v>59484004.719999999</v>
          </cell>
          <cell r="U22">
            <v>25549995.280000001</v>
          </cell>
          <cell r="AB22">
            <v>464885000</v>
          </cell>
          <cell r="AC22">
            <v>337569958.13999999</v>
          </cell>
          <cell r="AD22">
            <v>127315041.86</v>
          </cell>
        </row>
        <row r="23">
          <cell r="C23" t="str">
            <v>WBS Element</v>
          </cell>
          <cell r="D23">
            <v>0</v>
          </cell>
          <cell r="F23" t="str">
            <v>5  11kv Switchgears (HTS)</v>
          </cell>
          <cell r="G23">
            <v>35790000</v>
          </cell>
          <cell r="H23">
            <v>41663564.509999998</v>
          </cell>
          <cell r="I23">
            <v>-5873564.5099999802</v>
          </cell>
          <cell r="J23">
            <v>37707000</v>
          </cell>
          <cell r="K23">
            <v>49228800.07</v>
          </cell>
          <cell r="L23">
            <v>-11521800.07</v>
          </cell>
          <cell r="M23">
            <v>31200000</v>
          </cell>
          <cell r="N23">
            <v>53762891.340000004</v>
          </cell>
          <cell r="O23">
            <v>-22562891.34</v>
          </cell>
          <cell r="P23">
            <v>30848000</v>
          </cell>
          <cell r="Q23">
            <v>32801287.760000002</v>
          </cell>
          <cell r="R23">
            <v>-1953287.76</v>
          </cell>
          <cell r="S23">
            <v>29955000</v>
          </cell>
          <cell r="T23">
            <v>16489947.460000001</v>
          </cell>
          <cell r="U23">
            <v>13465052.539999999</v>
          </cell>
          <cell r="AB23">
            <v>165500000</v>
          </cell>
          <cell r="AC23">
            <v>193946491.13999999</v>
          </cell>
          <cell r="AD23">
            <v>-28446491.140000001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  <cell r="F24" t="str">
            <v>6  LT Switchgears (LTS)</v>
          </cell>
          <cell r="G24">
            <v>33587000</v>
          </cell>
          <cell r="H24">
            <v>18317853.719999999</v>
          </cell>
          <cell r="I24">
            <v>15269146.279999999</v>
          </cell>
          <cell r="J24">
            <v>28836000</v>
          </cell>
          <cell r="K24">
            <v>12545324.810000001</v>
          </cell>
          <cell r="L24">
            <v>16290675.189999999</v>
          </cell>
          <cell r="M24">
            <v>23410000</v>
          </cell>
          <cell r="N24">
            <v>10147314.789999999</v>
          </cell>
          <cell r="O24">
            <v>13262685.210000001</v>
          </cell>
          <cell r="P24">
            <v>20541000</v>
          </cell>
          <cell r="Q24">
            <v>15118390.77</v>
          </cell>
          <cell r="R24">
            <v>5422609.2300000004</v>
          </cell>
          <cell r="S24">
            <v>20187000</v>
          </cell>
          <cell r="T24">
            <v>12994644.84</v>
          </cell>
          <cell r="U24">
            <v>7192355.1600000001</v>
          </cell>
          <cell r="AB24">
            <v>126561000</v>
          </cell>
          <cell r="AC24">
            <v>69123528.930000007</v>
          </cell>
          <cell r="AD24">
            <v>57437471.07</v>
          </cell>
        </row>
        <row r="25">
          <cell r="F25" t="str">
            <v>O&amp;M Depts. - 1 Total</v>
          </cell>
          <cell r="G25">
            <v>478220000</v>
          </cell>
          <cell r="H25">
            <v>444100930</v>
          </cell>
          <cell r="I25">
            <v>34119070</v>
          </cell>
          <cell r="J25">
            <v>464071000</v>
          </cell>
          <cell r="K25">
            <v>340182512.86000001</v>
          </cell>
          <cell r="L25">
            <v>123888487.14</v>
          </cell>
          <cell r="M25">
            <v>420418000</v>
          </cell>
          <cell r="N25">
            <v>410569150.32999998</v>
          </cell>
          <cell r="O25">
            <v>9848849.6699998993</v>
          </cell>
          <cell r="P25">
            <v>402363000</v>
          </cell>
          <cell r="Q25">
            <v>318995890.52999997</v>
          </cell>
          <cell r="R25">
            <v>83367109.469999999</v>
          </cell>
          <cell r="S25">
            <v>354644000</v>
          </cell>
          <cell r="T25">
            <v>267273813.50999999</v>
          </cell>
          <cell r="U25">
            <v>87370186.490000099</v>
          </cell>
          <cell r="AB25">
            <v>2119716000</v>
          </cell>
          <cell r="AC25">
            <v>1781122297.23</v>
          </cell>
          <cell r="AD25">
            <v>338593702.76999998</v>
          </cell>
        </row>
        <row r="26">
          <cell r="F26">
            <v>0</v>
          </cell>
        </row>
        <row r="27">
          <cell r="F27" t="str">
            <v>O&amp;M Depts. - 2</v>
          </cell>
        </row>
        <row r="28">
          <cell r="F28" t="str">
            <v>7  Capacitors (LTC , HTC)</v>
          </cell>
          <cell r="G28">
            <v>7740000</v>
          </cell>
          <cell r="H28">
            <v>2861850.59</v>
          </cell>
          <cell r="I28">
            <v>4878149.41</v>
          </cell>
          <cell r="J28">
            <v>7740000</v>
          </cell>
          <cell r="K28">
            <v>4835181.6500000004</v>
          </cell>
          <cell r="L28">
            <v>2904818.35</v>
          </cell>
          <cell r="M28">
            <v>7740000</v>
          </cell>
          <cell r="N28">
            <v>11192583.99</v>
          </cell>
          <cell r="O28">
            <v>-3452583.99</v>
          </cell>
          <cell r="P28">
            <v>7740000</v>
          </cell>
          <cell r="Q28">
            <v>7107795.3600000003</v>
          </cell>
          <cell r="R28">
            <v>632204.64000000095</v>
          </cell>
          <cell r="S28">
            <v>7740000</v>
          </cell>
          <cell r="T28">
            <v>6549148.3300000001</v>
          </cell>
          <cell r="U28">
            <v>1190851.67</v>
          </cell>
          <cell r="AB28">
            <v>38700000</v>
          </cell>
          <cell r="AC28">
            <v>32546559.920000002</v>
          </cell>
          <cell r="AD28">
            <v>6153440.0800000001</v>
          </cell>
        </row>
        <row r="29">
          <cell r="F29" t="str">
            <v>8  Street Light (STL)</v>
          </cell>
          <cell r="G29">
            <v>44360000</v>
          </cell>
          <cell r="H29">
            <v>37506586.130000003</v>
          </cell>
          <cell r="I29">
            <v>6853413.8700000299</v>
          </cell>
          <cell r="J29">
            <v>44360000</v>
          </cell>
          <cell r="K29">
            <v>41910955.859999999</v>
          </cell>
          <cell r="L29">
            <v>2449044.14</v>
          </cell>
          <cell r="M29">
            <v>44360000</v>
          </cell>
          <cell r="N29">
            <v>18507792.149999999</v>
          </cell>
          <cell r="O29">
            <v>25852207.850000001</v>
          </cell>
          <cell r="P29">
            <v>44360000</v>
          </cell>
          <cell r="Q29">
            <v>36334611.090000004</v>
          </cell>
          <cell r="R29">
            <v>8025388.9099999797</v>
          </cell>
          <cell r="S29">
            <v>44360000</v>
          </cell>
          <cell r="T29">
            <v>19585832.27</v>
          </cell>
          <cell r="U29">
            <v>24774167.73</v>
          </cell>
          <cell r="AB29">
            <v>221800000</v>
          </cell>
          <cell r="AC29">
            <v>153845777.5</v>
          </cell>
          <cell r="AD29">
            <v>67954222.5</v>
          </cell>
        </row>
        <row r="30">
          <cell r="F30" t="str">
            <v>9  Building (BDG)</v>
          </cell>
          <cell r="G30">
            <v>31160000</v>
          </cell>
          <cell r="H30">
            <v>42034653.409999996</v>
          </cell>
          <cell r="I30">
            <v>-10874653.41</v>
          </cell>
          <cell r="J30">
            <v>31160000</v>
          </cell>
          <cell r="K30">
            <v>71688710.540000007</v>
          </cell>
          <cell r="L30">
            <v>-40528710.539999999</v>
          </cell>
          <cell r="M30">
            <v>31160000</v>
          </cell>
          <cell r="N30">
            <v>21577815.190000001</v>
          </cell>
          <cell r="O30">
            <v>9582184.8100000005</v>
          </cell>
          <cell r="P30">
            <v>31160000</v>
          </cell>
          <cell r="Q30">
            <v>22669734.5</v>
          </cell>
          <cell r="R30">
            <v>8490265.5</v>
          </cell>
          <cell r="S30">
            <v>31160000</v>
          </cell>
          <cell r="T30">
            <v>10076769.949999999</v>
          </cell>
          <cell r="U30">
            <v>21083230.050000001</v>
          </cell>
          <cell r="W30">
            <v>5760048.96</v>
          </cell>
          <cell r="X30">
            <v>-5760048.96</v>
          </cell>
          <cell r="Z30">
            <v>1909457.5</v>
          </cell>
          <cell r="AA30">
            <v>-1909457.5</v>
          </cell>
          <cell r="AB30">
            <v>155800000</v>
          </cell>
          <cell r="AC30">
            <v>175717190.05000001</v>
          </cell>
          <cell r="AD30">
            <v>-19917190.050000001</v>
          </cell>
        </row>
        <row r="31">
          <cell r="F31" t="str">
            <v>10  Disaster Management (DMP)</v>
          </cell>
          <cell r="H31">
            <v>-464967.19</v>
          </cell>
          <cell r="I31">
            <v>464967.19</v>
          </cell>
          <cell r="K31">
            <v>-338684.45</v>
          </cell>
          <cell r="L31">
            <v>338684.45</v>
          </cell>
          <cell r="N31">
            <v>1088956.6200000001</v>
          </cell>
          <cell r="O31">
            <v>-1088956.6200000001</v>
          </cell>
          <cell r="Q31">
            <v>145769.57999999999</v>
          </cell>
          <cell r="R31">
            <v>-145769.57999999999</v>
          </cell>
          <cell r="T31">
            <v>868548.87</v>
          </cell>
          <cell r="U31">
            <v>-868548.87</v>
          </cell>
          <cell r="AC31">
            <v>1299623.43</v>
          </cell>
          <cell r="AD31">
            <v>-1299623.43</v>
          </cell>
        </row>
        <row r="32">
          <cell r="F32" t="str">
            <v>O&amp;M Depts. - 2 Total</v>
          </cell>
          <cell r="G32">
            <v>83260000</v>
          </cell>
          <cell r="H32">
            <v>81938122.939999998</v>
          </cell>
          <cell r="I32">
            <v>1321877.0600000301</v>
          </cell>
          <cell r="J32">
            <v>83260000</v>
          </cell>
          <cell r="K32">
            <v>118096163.59999999</v>
          </cell>
          <cell r="L32">
            <v>-34836163.600000001</v>
          </cell>
          <cell r="M32">
            <v>83260000</v>
          </cell>
          <cell r="N32">
            <v>52367147.950000003</v>
          </cell>
          <cell r="O32">
            <v>30892852.050000001</v>
          </cell>
          <cell r="P32">
            <v>83260000</v>
          </cell>
          <cell r="Q32">
            <v>66257910.530000001</v>
          </cell>
          <cell r="R32">
            <v>17002089.469999999</v>
          </cell>
          <cell r="S32">
            <v>83260000</v>
          </cell>
          <cell r="T32">
            <v>37080299.420000002</v>
          </cell>
          <cell r="U32">
            <v>46179700.579999998</v>
          </cell>
          <cell r="W32">
            <v>5760048.96</v>
          </cell>
          <cell r="X32">
            <v>-5760048.96</v>
          </cell>
          <cell r="Z32">
            <v>1909457.5</v>
          </cell>
          <cell r="AA32">
            <v>-1909457.5</v>
          </cell>
          <cell r="AB32">
            <v>416300000</v>
          </cell>
          <cell r="AC32">
            <v>363409150.89999998</v>
          </cell>
          <cell r="AD32">
            <v>52890849.100000001</v>
          </cell>
        </row>
        <row r="33">
          <cell r="F33">
            <v>0</v>
          </cell>
        </row>
        <row r="34">
          <cell r="F34" t="str">
            <v>Business Depts.</v>
          </cell>
        </row>
        <row r="35">
          <cell r="F35" t="str">
            <v>11  Services (SER)</v>
          </cell>
          <cell r="G35">
            <v>122443000</v>
          </cell>
          <cell r="H35">
            <v>81509424.310000002</v>
          </cell>
          <cell r="I35">
            <v>40933575.689999998</v>
          </cell>
          <cell r="J35">
            <v>106078000</v>
          </cell>
          <cell r="K35">
            <v>74197583.959999993</v>
          </cell>
          <cell r="L35">
            <v>31880416.039999999</v>
          </cell>
          <cell r="M35">
            <v>116174000</v>
          </cell>
          <cell r="N35">
            <v>147741895.38</v>
          </cell>
          <cell r="O35">
            <v>-31567895.379999898</v>
          </cell>
          <cell r="P35">
            <v>92399000</v>
          </cell>
          <cell r="Q35">
            <v>57827259.5</v>
          </cell>
          <cell r="R35">
            <v>34571740.5</v>
          </cell>
          <cell r="S35">
            <v>59106000</v>
          </cell>
          <cell r="T35">
            <v>50845161.439999998</v>
          </cell>
          <cell r="U35">
            <v>8260838.5599999698</v>
          </cell>
          <cell r="AB35">
            <v>496200000</v>
          </cell>
          <cell r="AC35">
            <v>412121324.58999997</v>
          </cell>
          <cell r="AD35">
            <v>84078675.409999996</v>
          </cell>
        </row>
        <row r="36">
          <cell r="F36" t="str">
            <v>12  Meters (MAI)</v>
          </cell>
          <cell r="G36">
            <v>150737000</v>
          </cell>
          <cell r="I36">
            <v>150737000</v>
          </cell>
          <cell r="J36">
            <v>163906000</v>
          </cell>
          <cell r="L36">
            <v>163906000</v>
          </cell>
          <cell r="M36">
            <v>212610000</v>
          </cell>
          <cell r="O36">
            <v>212610000</v>
          </cell>
          <cell r="P36">
            <v>132580000</v>
          </cell>
          <cell r="R36">
            <v>132580000</v>
          </cell>
          <cell r="S36">
            <v>96759000</v>
          </cell>
          <cell r="U36">
            <v>96759000</v>
          </cell>
          <cell r="AB36">
            <v>756592000</v>
          </cell>
          <cell r="AD36">
            <v>756592000</v>
          </cell>
        </row>
        <row r="37">
          <cell r="F37" t="str">
            <v>Business Depts. Total</v>
          </cell>
          <cell r="G37">
            <v>273180000</v>
          </cell>
          <cell r="H37">
            <v>81509424.310000002</v>
          </cell>
          <cell r="I37">
            <v>191670575.69</v>
          </cell>
          <cell r="J37">
            <v>269984000</v>
          </cell>
          <cell r="K37">
            <v>74197583.959999993</v>
          </cell>
          <cell r="L37">
            <v>195786416.03999999</v>
          </cell>
          <cell r="M37">
            <v>328784000</v>
          </cell>
          <cell r="N37">
            <v>147741895.38</v>
          </cell>
          <cell r="O37">
            <v>181042104.62</v>
          </cell>
          <cell r="P37">
            <v>224979000</v>
          </cell>
          <cell r="Q37">
            <v>57827259.5</v>
          </cell>
          <cell r="R37">
            <v>167151740.5</v>
          </cell>
          <cell r="S37">
            <v>155865000</v>
          </cell>
          <cell r="T37">
            <v>50845161.439999998</v>
          </cell>
          <cell r="U37">
            <v>105019838.56</v>
          </cell>
          <cell r="AB37">
            <v>1252792000</v>
          </cell>
          <cell r="AC37">
            <v>412121324.58999997</v>
          </cell>
          <cell r="AD37">
            <v>840670675.40999997</v>
          </cell>
        </row>
        <row r="38">
          <cell r="F38">
            <v>0</v>
          </cell>
        </row>
        <row r="39">
          <cell r="F39" t="str">
            <v>Centralised Depts. - 1</v>
          </cell>
        </row>
        <row r="40">
          <cell r="F40" t="str">
            <v>13  Instruments (INS)</v>
          </cell>
          <cell r="G40">
            <v>8200000</v>
          </cell>
          <cell r="I40">
            <v>8200000</v>
          </cell>
          <cell r="J40">
            <v>8200000</v>
          </cell>
          <cell r="L40">
            <v>8200000</v>
          </cell>
          <cell r="M40">
            <v>8200000</v>
          </cell>
          <cell r="O40">
            <v>8200000</v>
          </cell>
          <cell r="P40">
            <v>8200000</v>
          </cell>
          <cell r="R40">
            <v>8200000</v>
          </cell>
          <cell r="S40">
            <v>8200000</v>
          </cell>
          <cell r="U40">
            <v>8200000</v>
          </cell>
          <cell r="AB40">
            <v>41000000</v>
          </cell>
          <cell r="AD40">
            <v>41000000</v>
          </cell>
        </row>
        <row r="41">
          <cell r="F41" t="str">
            <v>14  System Modernization (SYM)</v>
          </cell>
          <cell r="G41">
            <v>12935000</v>
          </cell>
          <cell r="H41">
            <v>126824179.54000001</v>
          </cell>
          <cell r="I41">
            <v>-113889179.54000001</v>
          </cell>
          <cell r="J41">
            <v>53033000</v>
          </cell>
          <cell r="K41">
            <v>14854462.99</v>
          </cell>
          <cell r="L41">
            <v>38178537.009999998</v>
          </cell>
          <cell r="M41">
            <v>90506000</v>
          </cell>
          <cell r="N41">
            <v>40436166.979999997</v>
          </cell>
          <cell r="O41">
            <v>50069833.020000003</v>
          </cell>
          <cell r="P41">
            <v>153130000</v>
          </cell>
          <cell r="Q41">
            <v>42307396.729999997</v>
          </cell>
          <cell r="R41">
            <v>110822603.27</v>
          </cell>
          <cell r="S41">
            <v>162414000</v>
          </cell>
          <cell r="T41">
            <v>65009775.850000001</v>
          </cell>
          <cell r="U41">
            <v>97404224.150000006</v>
          </cell>
          <cell r="AB41">
            <v>472018000</v>
          </cell>
          <cell r="AC41">
            <v>289431982.08999997</v>
          </cell>
          <cell r="AD41">
            <v>182586017.91</v>
          </cell>
        </row>
        <row r="42">
          <cell r="F42" t="str">
            <v>15  R&amp;D, Demand Side Mgt. &amp; Safety (R&amp;D)</v>
          </cell>
          <cell r="G42">
            <v>11500000</v>
          </cell>
          <cell r="H42">
            <v>33906.76</v>
          </cell>
          <cell r="I42">
            <v>11466093.24</v>
          </cell>
          <cell r="J42">
            <v>11500000</v>
          </cell>
          <cell r="K42">
            <v>12988.04</v>
          </cell>
          <cell r="L42">
            <v>11487011.960000001</v>
          </cell>
          <cell r="M42">
            <v>11500000</v>
          </cell>
          <cell r="N42">
            <v>122901.62</v>
          </cell>
          <cell r="O42">
            <v>11377098.380000001</v>
          </cell>
          <cell r="P42">
            <v>11500000</v>
          </cell>
          <cell r="Q42">
            <v>141106.37</v>
          </cell>
          <cell r="R42">
            <v>11358893.630000001</v>
          </cell>
          <cell r="S42">
            <v>11500000</v>
          </cell>
          <cell r="T42">
            <v>254302.36</v>
          </cell>
          <cell r="U42">
            <v>11245697.640000001</v>
          </cell>
          <cell r="AB42">
            <v>57500000</v>
          </cell>
          <cell r="AC42">
            <v>565205.15</v>
          </cell>
          <cell r="AD42">
            <v>56934794.850000001</v>
          </cell>
        </row>
        <row r="43">
          <cell r="F43" t="str">
            <v>Centralised Depts. - 1 Total</v>
          </cell>
          <cell r="G43">
            <v>32635000</v>
          </cell>
          <cell r="H43">
            <v>126858086.3</v>
          </cell>
          <cell r="I43">
            <v>-94223086.299999893</v>
          </cell>
          <cell r="J43">
            <v>72733000</v>
          </cell>
          <cell r="K43">
            <v>14867451.029999999</v>
          </cell>
          <cell r="L43">
            <v>57865548.969999999</v>
          </cell>
          <cell r="M43">
            <v>110206000</v>
          </cell>
          <cell r="N43">
            <v>40559068.600000001</v>
          </cell>
          <cell r="O43">
            <v>69646931.400000006</v>
          </cell>
          <cell r="P43">
            <v>172830000</v>
          </cell>
          <cell r="Q43">
            <v>42448503.100000001</v>
          </cell>
          <cell r="R43">
            <v>130381496.90000001</v>
          </cell>
          <cell r="S43">
            <v>182114000</v>
          </cell>
          <cell r="T43">
            <v>65264078.210000001</v>
          </cell>
          <cell r="U43">
            <v>116849921.79000001</v>
          </cell>
          <cell r="AB43">
            <v>570518000</v>
          </cell>
          <cell r="AC43">
            <v>289997187.24000001</v>
          </cell>
          <cell r="AD43">
            <v>280520812.75999999</v>
          </cell>
        </row>
        <row r="44">
          <cell r="F44">
            <v>0</v>
          </cell>
        </row>
        <row r="45">
          <cell r="F45" t="str">
            <v>Centralised Depts. - 2</v>
          </cell>
        </row>
        <row r="46">
          <cell r="F46" t="str">
            <v>16  Vehicles, Tools &amp; Admin. (VEH,TOL,OTH)</v>
          </cell>
          <cell r="G46">
            <v>13040000</v>
          </cell>
          <cell r="I46">
            <v>13040000</v>
          </cell>
          <cell r="J46">
            <v>13040000</v>
          </cell>
          <cell r="L46">
            <v>13040000</v>
          </cell>
          <cell r="M46">
            <v>13040000</v>
          </cell>
          <cell r="O46">
            <v>13040000</v>
          </cell>
          <cell r="P46">
            <v>13040000</v>
          </cell>
          <cell r="R46">
            <v>13040000</v>
          </cell>
          <cell r="S46">
            <v>13040000</v>
          </cell>
          <cell r="U46">
            <v>13040000</v>
          </cell>
          <cell r="AB46">
            <v>65200000</v>
          </cell>
          <cell r="AD46">
            <v>65200000</v>
          </cell>
        </row>
        <row r="47">
          <cell r="F47" t="str">
            <v>17  Information Technology (ITL)</v>
          </cell>
          <cell r="G47">
            <v>14640000</v>
          </cell>
          <cell r="I47">
            <v>14640000</v>
          </cell>
          <cell r="J47">
            <v>14640000</v>
          </cell>
          <cell r="L47">
            <v>14640000</v>
          </cell>
          <cell r="M47">
            <v>14640000</v>
          </cell>
          <cell r="O47">
            <v>14640000</v>
          </cell>
          <cell r="P47">
            <v>14640000</v>
          </cell>
          <cell r="R47">
            <v>14640000</v>
          </cell>
          <cell r="S47">
            <v>14640000</v>
          </cell>
          <cell r="U47">
            <v>14640000</v>
          </cell>
          <cell r="AB47">
            <v>73200000</v>
          </cell>
          <cell r="AD47">
            <v>73200000</v>
          </cell>
        </row>
        <row r="48">
          <cell r="F48" t="str">
            <v>18  Land Leashold (EST)</v>
          </cell>
          <cell r="V48">
            <v>50000000</v>
          </cell>
          <cell r="W48">
            <v>2030801.36</v>
          </cell>
          <cell r="X48">
            <v>47969198.640000001</v>
          </cell>
          <cell r="Y48">
            <v>50000000</v>
          </cell>
          <cell r="AA48">
            <v>50000000</v>
          </cell>
          <cell r="AB48">
            <v>100000000</v>
          </cell>
          <cell r="AC48">
            <v>2030801.36</v>
          </cell>
          <cell r="AD48">
            <v>97969198.640000001</v>
          </cell>
        </row>
        <row r="49">
          <cell r="F49" t="str">
            <v>Centralised Depts. - 2 Total</v>
          </cell>
          <cell r="G49">
            <v>27680000</v>
          </cell>
          <cell r="I49">
            <v>27680000</v>
          </cell>
          <cell r="J49">
            <v>27680000</v>
          </cell>
          <cell r="L49">
            <v>27680000</v>
          </cell>
          <cell r="M49">
            <v>27680000</v>
          </cell>
          <cell r="O49">
            <v>27680000</v>
          </cell>
          <cell r="P49">
            <v>27680000</v>
          </cell>
          <cell r="R49">
            <v>27680000</v>
          </cell>
          <cell r="S49">
            <v>27680000</v>
          </cell>
          <cell r="U49">
            <v>27680000</v>
          </cell>
          <cell r="V49">
            <v>50000000</v>
          </cell>
          <cell r="W49">
            <v>2030801.36</v>
          </cell>
          <cell r="X49">
            <v>47969198.640000001</v>
          </cell>
          <cell r="Y49">
            <v>50000000</v>
          </cell>
          <cell r="AA49">
            <v>50000000</v>
          </cell>
          <cell r="AB49">
            <v>238400000</v>
          </cell>
          <cell r="AC49">
            <v>2030801.36</v>
          </cell>
          <cell r="AD49">
            <v>236369198.63999999</v>
          </cell>
        </row>
        <row r="50">
          <cell r="F50">
            <v>0</v>
          </cell>
        </row>
        <row r="51">
          <cell r="F51" t="str">
            <v>19  Slum Electrification (SLR)</v>
          </cell>
          <cell r="G51">
            <v>181600000</v>
          </cell>
          <cell r="H51">
            <v>34198222.68</v>
          </cell>
          <cell r="I51">
            <v>147401777.31999999</v>
          </cell>
          <cell r="AB51">
            <v>181600000</v>
          </cell>
          <cell r="AC51">
            <v>34198222.68</v>
          </cell>
          <cell r="AD51">
            <v>147401777.31999999</v>
          </cell>
        </row>
        <row r="52">
          <cell r="F52">
            <v>0</v>
          </cell>
        </row>
        <row r="53">
          <cell r="F53" t="str">
            <v>Grand Total</v>
          </cell>
          <cell r="G53">
            <v>1446624000</v>
          </cell>
          <cell r="H53">
            <v>1043038947.86</v>
          </cell>
          <cell r="I53">
            <v>403585052.13999999</v>
          </cell>
          <cell r="J53">
            <v>1144621000</v>
          </cell>
          <cell r="K53">
            <v>640055407.80999994</v>
          </cell>
          <cell r="L53">
            <v>504565592.19</v>
          </cell>
          <cell r="M53">
            <v>1203671000</v>
          </cell>
          <cell r="N53">
            <v>874679308.96000004</v>
          </cell>
          <cell r="O53">
            <v>328991691.04000002</v>
          </cell>
          <cell r="P53">
            <v>1226561000</v>
          </cell>
          <cell r="Q53">
            <v>694751135.79999995</v>
          </cell>
          <cell r="R53">
            <v>531809864.19999999</v>
          </cell>
          <cell r="S53">
            <v>915949000</v>
          </cell>
          <cell r="T53">
            <v>445448313.38</v>
          </cell>
          <cell r="U53">
            <v>470500686.62</v>
          </cell>
          <cell r="V53">
            <v>50000000</v>
          </cell>
          <cell r="W53">
            <v>7790850.3200000003</v>
          </cell>
          <cell r="X53">
            <v>42209149.68</v>
          </cell>
          <cell r="Y53">
            <v>50000000</v>
          </cell>
          <cell r="Z53">
            <v>1909457.5</v>
          </cell>
          <cell r="AA53">
            <v>48090542.5</v>
          </cell>
          <cell r="AB53">
            <v>6037426000</v>
          </cell>
          <cell r="AC53">
            <v>3707673421.6300001</v>
          </cell>
          <cell r="AD53">
            <v>2329752578.3699999</v>
          </cell>
        </row>
      </sheetData>
      <sheetData sheetId="2" refreshError="1"/>
      <sheetData sheetId="3" refreshError="1"/>
      <sheetData sheetId="4" refreshError="1">
        <row r="6">
          <cell r="F6" t="str">
            <v>Author</v>
          </cell>
          <cell r="G6" t="str">
            <v>TMTEJAST</v>
          </cell>
          <cell r="I6" t="str">
            <v>Last Refreshed</v>
          </cell>
          <cell r="J6" t="str">
            <v>10/10/2011 12:06:17</v>
          </cell>
        </row>
        <row r="7">
          <cell r="F7" t="str">
            <v>Current User</v>
          </cell>
          <cell r="G7" t="str">
            <v>BI41004018</v>
          </cell>
          <cell r="I7" t="str">
            <v>Key Date</v>
          </cell>
          <cell r="J7" t="str">
            <v>10/10/2011</v>
          </cell>
        </row>
        <row r="8">
          <cell r="F8" t="str">
            <v>Last Changed By</v>
          </cell>
          <cell r="G8" t="str">
            <v>TMGURPREET</v>
          </cell>
          <cell r="I8" t="str">
            <v>Changed At</v>
          </cell>
          <cell r="J8" t="str">
            <v>03/01/2011 20:23:43</v>
          </cell>
        </row>
        <row r="9">
          <cell r="F9" t="str">
            <v>InfoProvider</v>
          </cell>
          <cell r="G9" t="str">
            <v>ZPS_MP05</v>
          </cell>
          <cell r="I9" t="str">
            <v>Status of Data</v>
          </cell>
          <cell r="J9" t="str">
            <v>10/10/2011 01:10:28</v>
          </cell>
        </row>
        <row r="10">
          <cell r="F10" t="str">
            <v>Query Technical Name</v>
          </cell>
          <cell r="G10" t="str">
            <v>ZPS_MP05_Q0002</v>
          </cell>
          <cell r="I10" t="str">
            <v>Relevance of Data (Date)</v>
          </cell>
          <cell r="J10" t="str">
            <v>10/10/2011</v>
          </cell>
        </row>
        <row r="11">
          <cell r="F11" t="str">
            <v>Query Description</v>
          </cell>
          <cell r="G11" t="str">
            <v>2- Mum Supply Divisional WBS Capex (01/04/2009 - 31/03/2010)</v>
          </cell>
          <cell r="I11" t="str">
            <v>Relevance of Data (Time)</v>
          </cell>
          <cell r="J11" t="str">
            <v>01:10:28</v>
          </cell>
        </row>
        <row r="15">
          <cell r="C15" t="str">
            <v>Budget Head Descript</v>
          </cell>
          <cell r="D15">
            <v>0</v>
          </cell>
        </row>
        <row r="16">
          <cell r="C16" t="str">
            <v>Budget Head Revised Structure</v>
          </cell>
          <cell r="D16">
            <v>0</v>
          </cell>
        </row>
        <row r="17">
          <cell r="C17" t="str">
            <v>Budget Head</v>
          </cell>
          <cell r="D17">
            <v>0</v>
          </cell>
        </row>
        <row r="18">
          <cell r="C18" t="str">
            <v>Company code</v>
          </cell>
          <cell r="D18" t="str">
            <v>RENL Rel Infrastructure Ltd</v>
          </cell>
        </row>
        <row r="19">
          <cell r="C19" t="str">
            <v>Key Figures</v>
          </cell>
          <cell r="D19" t="str">
            <v>,Budget Values (INR),Capex Values (INR),Balance Available (INR)</v>
          </cell>
        </row>
        <row r="20">
          <cell r="C20" t="str">
            <v>MERC Code</v>
          </cell>
          <cell r="D20">
            <v>0</v>
          </cell>
        </row>
        <row r="21">
          <cell r="C21" t="str">
            <v>Posting date</v>
          </cell>
          <cell r="D21">
            <v>0</v>
          </cell>
        </row>
        <row r="22">
          <cell r="C22" t="str">
            <v>Profit center</v>
          </cell>
          <cell r="D22" t="str">
            <v>30001 ..30001 , 30004 ..30004 , ]# ..# [</v>
          </cell>
        </row>
        <row r="23">
          <cell r="C23" t="str">
            <v>WBS Element</v>
          </cell>
          <cell r="D23">
            <v>0</v>
          </cell>
        </row>
        <row r="24">
          <cell r="C24" t="str">
            <v>Zone</v>
          </cell>
          <cell r="D24" t="str">
            <v>RENL-Supply-East Zone, RENL-Supply-North Zone, RENL-Supply-Central Zone, RENL-Supply-South Central...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Tables for Petition"/>
      <sheetName val="Assumptions"/>
      <sheetName val="Allocation Matrix"/>
      <sheetName val="Rev Proj FY 15-16"/>
      <sheetName val="Input Sheet for MYT"/>
      <sheetName val="Normative O&amp;M"/>
      <sheetName val="O&amp;M for MYT Data"/>
      <sheetName val="Normative Fuel(14-15)"/>
      <sheetName val="Normative Fuel (15-16)"/>
      <sheetName val="Idle Capacity Charges"/>
      <sheetName val="Fuel Cost on Normative Basis"/>
      <sheetName val="O&amp;M inputs"/>
      <sheetName val="Index"/>
      <sheetName val="Bhusawal True up Summary"/>
      <sheetName val="F1 Bhusawal"/>
      <sheetName val="F1.1 Bhusawal"/>
      <sheetName val="F2.1 Bhusawal"/>
      <sheetName val="F2.2 Bhusawal"/>
      <sheetName val="F2.3 Bhusawal"/>
      <sheetName val="F2.4 Bhusawal"/>
      <sheetName val="Bhusawal Actual IOWC"/>
      <sheetName val="F2.8 Bhusawal"/>
      <sheetName val="F3 Bhusawal"/>
      <sheetName val="F3.1 Bhusawal"/>
      <sheetName val="F3.2 Bhusawal"/>
      <sheetName val="F3.2 Bhusawal No. of Employees "/>
      <sheetName val="F3.3 Bhusawal"/>
      <sheetName val="F3.4 Bhusawal"/>
      <sheetName val="F4 Bhusawal"/>
      <sheetName val="F4.1 Bhusawal"/>
      <sheetName val="F4.2 Bhusawal"/>
      <sheetName val="F4.3 Bhusawal"/>
      <sheetName val="F5 Bhusawal 13-14"/>
      <sheetName val="F5 Bhusawal"/>
      <sheetName val="F6 Bhusawal"/>
      <sheetName val="F6 Bhu Other Finance charges"/>
      <sheetName val="F7 Bhusawal"/>
      <sheetName val="F11 Bhusawal"/>
      <sheetName val="F12 Bhusawal"/>
      <sheetName val="Chandrapur True up Summary"/>
      <sheetName val="F1 Chandrapur"/>
      <sheetName val="F1.1 Chandrapur"/>
      <sheetName val="F2.1 Chandrapur"/>
      <sheetName val="F2.2 Chandrapur"/>
      <sheetName val="F2.3 Chandrapur"/>
      <sheetName val="F2.4 Chandrapur"/>
      <sheetName val="ChandrapurActual IOWC"/>
      <sheetName val="F2.8 Chandrapur"/>
      <sheetName val="F3 Chandrapur"/>
      <sheetName val="F3.1 Chandrapur"/>
      <sheetName val="F3.2 Chandrapur"/>
      <sheetName val="F3.2 Chandrapur No. of Employee"/>
      <sheetName val="F3.3 Chandrapur"/>
      <sheetName val="F3.4 Chandrapur"/>
      <sheetName val="F4 Chandrapur"/>
      <sheetName val="F4.1 Chandrapur"/>
      <sheetName val="F4.2 Chandrapur"/>
      <sheetName val="F4.3 Chandrapur"/>
      <sheetName val="F5 Chadrapur"/>
      <sheetName val="F6 Chandrapur"/>
      <sheetName val="F6 Chandr Other finance Charges"/>
      <sheetName val="F7 Chandrapur"/>
      <sheetName val="F11 Chandrapur"/>
      <sheetName val="F12 Chandrapur"/>
      <sheetName val="Parli true up Summary"/>
      <sheetName val=" F1 Parli"/>
      <sheetName val="F1.1 Parli"/>
      <sheetName val="F2.1 Parli"/>
      <sheetName val="F2.2 Parli"/>
      <sheetName val="F2.3 Parli"/>
      <sheetName val="F2.4 Parli"/>
      <sheetName val="Parli Actual IOWC"/>
      <sheetName val="F2.8 Parli"/>
      <sheetName val="F3 Parli"/>
      <sheetName val="F3.1 Parli"/>
      <sheetName val="F3.2 Parli"/>
      <sheetName val="F3.2 Parli No. of Employees"/>
      <sheetName val="F3.3 Parli"/>
      <sheetName val="F3.4 Parli"/>
      <sheetName val="F4 Parli"/>
      <sheetName val="F4.1 Parli"/>
      <sheetName val="F4.2 Parli"/>
      <sheetName val="F4.3 Parli"/>
      <sheetName val="F5 Parli"/>
      <sheetName val="F6 Parli"/>
      <sheetName val="F6 Parli Other finance Charges"/>
      <sheetName val="F7 Parli"/>
      <sheetName val="F11 Parli"/>
      <sheetName val="F12 Parli"/>
      <sheetName val="Khaperkheda True up summary"/>
      <sheetName val="F1 Khaperkheda"/>
      <sheetName val="F1.1 Khaperkheda"/>
      <sheetName val="F2.1 Khaperkheda"/>
      <sheetName val="F2.2 Khaperkheda"/>
      <sheetName val="F2.3 Khaperkheda"/>
      <sheetName val="F2.4 Khaperkheda"/>
      <sheetName val="Khaperkheda Actual IOWC"/>
      <sheetName val="F2.8 Khaperkheda"/>
      <sheetName val="F3 Khaperkheda"/>
      <sheetName val="F3.1 Khapedkheda"/>
      <sheetName val="F3.2 Khaperkheda"/>
      <sheetName val="F3.2 Khaperkheda No of Employee"/>
      <sheetName val="F3.3 Khaperkheda"/>
      <sheetName val="F3.4 Khaperkheda"/>
      <sheetName val="F4 Khaperkheda"/>
      <sheetName val="F4.1 Khaperkheda"/>
      <sheetName val="F4.2 Khaperkheda"/>
      <sheetName val="F4.3 Khaperkheda"/>
      <sheetName val="F5 Khaperkheda"/>
      <sheetName val="F6 Khaperkheda"/>
      <sheetName val="F6 Kha Other Finance Charges"/>
      <sheetName val="F7 Khaperkheda"/>
      <sheetName val="F11 Khaperkheda"/>
      <sheetName val="F12 Khaperkheda"/>
      <sheetName val="Koradi True up summary"/>
      <sheetName val="F1 Koradi"/>
      <sheetName val="F1.1 Koradi"/>
      <sheetName val="F2.1 Koradi"/>
      <sheetName val="F2.2 Koradi "/>
      <sheetName val="F2.3 Koradi"/>
      <sheetName val="F2.4 Koradi"/>
      <sheetName val="Koradi Actual IOWC"/>
      <sheetName val="F2.8 Koradi"/>
      <sheetName val="F3 Koradi"/>
      <sheetName val="F3.1 Koradi"/>
      <sheetName val="F3.2 Koradi"/>
      <sheetName val="F3.2 Koradi No of Employee"/>
      <sheetName val="F3.3 Koradi"/>
      <sheetName val="F3.4 Koradi"/>
      <sheetName val="F4 Koradi "/>
      <sheetName val="F4.1 Koradi "/>
      <sheetName val="F4.2 Koradi "/>
      <sheetName val="F4.3 Koradi"/>
      <sheetName val="F5 Koradi"/>
      <sheetName val="F6 Koradi"/>
      <sheetName val="F6 Koradi Other Finance charges"/>
      <sheetName val="F7 Koradi"/>
      <sheetName val="F11 Koradi"/>
      <sheetName val="F12 Koradi"/>
      <sheetName val="Nashik True up Summary"/>
      <sheetName val="F1 Nashik"/>
      <sheetName val="F1.1 Nashik"/>
      <sheetName val="F2.1 Nashik"/>
      <sheetName val="F2.2 Nashik"/>
      <sheetName val="F2.3 Nashik"/>
      <sheetName val="F2.4 Nashik"/>
      <sheetName val="Nashik Actual IOWC"/>
      <sheetName val="F2.8 Nashik"/>
      <sheetName val="F3 Nashik"/>
      <sheetName val="F3.1 Nashik"/>
      <sheetName val="F3.2 Nashik"/>
      <sheetName val="F3.2 Nashik No. of Employees"/>
      <sheetName val="F3.3 Nashik"/>
      <sheetName val="F3.4 Nashik"/>
      <sheetName val="F4 Nashik"/>
      <sheetName val="F4.1 Nashik"/>
      <sheetName val="F4.2 Nashik"/>
      <sheetName val="F4.3 Nashik"/>
      <sheetName val="F5 Nahik"/>
      <sheetName val="F6 Nashik"/>
      <sheetName val="F6 Nashik Other Finance charges"/>
      <sheetName val="F7 Nashik"/>
      <sheetName val="F11 Nashik"/>
      <sheetName val="F12 Nashik"/>
      <sheetName val="Uran True up Summary"/>
      <sheetName val="F1 Uran"/>
      <sheetName val="F1.1 Uran"/>
      <sheetName val="F2.1 Uran"/>
      <sheetName val="F2.2 Uran"/>
      <sheetName val="F2.3 Uran"/>
      <sheetName val="F2.4 Uran"/>
      <sheetName val="Uran Actual IOWC"/>
      <sheetName val="F2.8 Uran"/>
      <sheetName val="F3 Uran"/>
      <sheetName val="F3.1 Uran"/>
      <sheetName val="F3.2 Uran No. of Employees"/>
      <sheetName val="F3.2 Uran"/>
      <sheetName val="F3.3 Uran"/>
      <sheetName val="F3.4 Uran"/>
      <sheetName val="F4 Uran"/>
      <sheetName val="F4.1 Uran"/>
      <sheetName val="F4.2 Uran"/>
      <sheetName val="F4.3 Uran"/>
      <sheetName val="F5 Uran"/>
      <sheetName val="F6 Uran"/>
      <sheetName val="F6 Uran Other Finance charges"/>
      <sheetName val="F7 Uran"/>
      <sheetName val="F11 Uran"/>
      <sheetName val="F12 Uran"/>
      <sheetName val="Hydro True up Summary"/>
      <sheetName val="F1 Hydro"/>
      <sheetName val="F1.1 Hydro"/>
      <sheetName val="F2.2 Koyna"/>
      <sheetName val="F2.2 Tillari"/>
      <sheetName val="F2.2 Bhira"/>
      <sheetName val="F2.2 Small Hydro"/>
      <sheetName val="F2.2 Ghatghar"/>
      <sheetName val="F2.5 Koyna"/>
      <sheetName val="F2.5 Bhira"/>
      <sheetName val="F2.5 Tillari"/>
      <sheetName val="F2.5 Small Hydro"/>
      <sheetName val="F2.6 Hydro"/>
      <sheetName val="F2.7 Hydro"/>
      <sheetName val="F2.8 Koyna Hydro"/>
      <sheetName val="F2.8 Pune Mini Hydro"/>
      <sheetName val="F2.8 Nashik Mini hydro"/>
      <sheetName val="F3 Hydro"/>
      <sheetName val="F3.1 Hydro"/>
      <sheetName val="F3.2 Koyna"/>
      <sheetName val="F3.2 Tillari"/>
      <sheetName val="F3.2 Bhira"/>
      <sheetName val="F3.2 Small Hydro"/>
      <sheetName val="F3.2 Hydro No. of Employees"/>
      <sheetName val="F3.3 Koyna"/>
      <sheetName val="F3.3 Tillari"/>
      <sheetName val="F3.3 Bhira"/>
      <sheetName val="F3.3 Small Hydro"/>
      <sheetName val="F3.4 Koyna"/>
      <sheetName val="F3.4 Bhira"/>
      <sheetName val="F3.4 Tillari"/>
      <sheetName val="F3.4 Small Hydro"/>
      <sheetName val="F4 Koyna"/>
      <sheetName val="F4.1 Koyna"/>
      <sheetName val="F4.2 Koyna"/>
      <sheetName val="F4.3 Koyna"/>
      <sheetName val="F4 Bhira"/>
      <sheetName val="F4.1 Bhira"/>
      <sheetName val="F4.2 Bhira"/>
      <sheetName val="F4.3 Bhira"/>
      <sheetName val="F4 Tillari"/>
      <sheetName val="F4.1 Tillari"/>
      <sheetName val="F4.2 Tillari"/>
      <sheetName val="F4.3 Tillari"/>
      <sheetName val="F4 Small Hydro(Pune)"/>
      <sheetName val="F4.1 Small Hydro(Pune)"/>
      <sheetName val="F4.2 Small Hydro(Pune)"/>
      <sheetName val="F4.3 Small Hydro(Pune)"/>
      <sheetName val="F4 Small Hydro(Nashik)"/>
      <sheetName val="F4.1 Small Hydro(Nashik)"/>
      <sheetName val="F4.2 Small Hydro(Nashik)"/>
      <sheetName val="F4.3 Small Hydro(Nashik)"/>
      <sheetName val="F5 Koyna"/>
      <sheetName val="F5 Bhira"/>
      <sheetName val="F5 Tillari"/>
      <sheetName val="F5 small hydro"/>
      <sheetName val="GFA weights"/>
      <sheetName val="F6 Koyna"/>
      <sheetName val="F6 Tillari"/>
      <sheetName val="F6 SHP"/>
      <sheetName val="F6 Hydro Other Finance charges"/>
      <sheetName val="F7 Hydro"/>
      <sheetName val="F11 Hydro"/>
      <sheetName val="F12 Hydro"/>
      <sheetName val="Paras 3-4 True up Summary"/>
      <sheetName val="F1 Paras 3-4"/>
      <sheetName val="F1.1 Paras 3-4"/>
      <sheetName val="F2.1 Paras 3-4"/>
      <sheetName val="F2.2 Paeas 3-4"/>
      <sheetName val="F2.3 Paras 3-4"/>
      <sheetName val="F2.4 Paras 3-4"/>
      <sheetName val="Paras 3-4 Actual IOWC"/>
      <sheetName val="F2.8 Paras 3-4"/>
      <sheetName val="F3 Paras 3-4"/>
      <sheetName val="F3.1 Paras 3-4"/>
      <sheetName val="F3.2 Paras 3-4"/>
      <sheetName val="F3.2 Paras 3,4 No .of Employee"/>
      <sheetName val="F3.3 Paras 3-4"/>
      <sheetName val="F3.4 Paras 3-4"/>
      <sheetName val="F4 Paras 3-4"/>
      <sheetName val="F4.1 Paras 3-4"/>
      <sheetName val="F4.2 Paras 3-4"/>
      <sheetName val="F4.3 Paras 3-4"/>
      <sheetName val="F5 Paras 3-4"/>
      <sheetName val="F6 Paras 3-4"/>
      <sheetName val="F6 Paras34Other Finance charges"/>
      <sheetName val="F7 Paras 3-4"/>
      <sheetName val="F11 Paras 3-4"/>
      <sheetName val="F12 Paras 3-4"/>
      <sheetName val="Parli 6-7 True up Summary"/>
      <sheetName val="F1 Parli 6-7"/>
      <sheetName val="F1.1 Parli 6-7"/>
      <sheetName val="F2.1 Parli 6-7"/>
      <sheetName val="F2.2 Parli 6-7"/>
      <sheetName val="F2.3 Parli 6-7"/>
      <sheetName val="F2.4 Parli 6-7"/>
      <sheetName val="Parli 6-7 Actual IOWC"/>
      <sheetName val="F2.8 Parli 6-7"/>
      <sheetName val="F3 Parli 6-7"/>
      <sheetName val="F3.1 Parli 6-7"/>
      <sheetName val="F3.2 Parli 6-7"/>
      <sheetName val="F3.2 Parli 6,7 No. of Employees"/>
      <sheetName val="F3.3 Parli 6-7"/>
      <sheetName val="F3.4 Parli 6-7"/>
      <sheetName val="F4 Parli 6-7"/>
      <sheetName val="F4.1 Parli 6-7"/>
      <sheetName val="F4.2 Parli 6-7"/>
      <sheetName val="F4.3 Parli 6-7"/>
      <sheetName val="F5 Parli 6-7"/>
      <sheetName val="F6 Parli 6-7"/>
      <sheetName val="F6 Parli67OtherFinance charges"/>
      <sheetName val="F7 Parli 6-7"/>
      <sheetName val="F11 Parli 6-7"/>
      <sheetName val="F12 Parli 6-7"/>
      <sheetName val="Kha 5 True up Summary"/>
      <sheetName val="F1 Kha 5 "/>
      <sheetName val="F1.1 Kha 5"/>
      <sheetName val="F2.1 Kha 5"/>
      <sheetName val="F2.2 Kha 5"/>
      <sheetName val="F2.3 Kha 5"/>
      <sheetName val="F2.4 Kha 5"/>
      <sheetName val="Kha 5 Actual IOWC"/>
      <sheetName val="F2.8 kha 5"/>
      <sheetName val="F3 Kha 5"/>
      <sheetName val="F3.1 Kha 5"/>
      <sheetName val="F3.2 Kha 5"/>
      <sheetName val="F3.2 Kha 5 No. of Employees"/>
      <sheetName val="F3.3 Kha 5"/>
      <sheetName val="F3.4 Kha 5"/>
      <sheetName val="F4 Kha 5"/>
      <sheetName val="F4.1 Kha 5"/>
      <sheetName val="F4.2 Kha 5"/>
      <sheetName val="F4.3 Kha 5"/>
      <sheetName val="F5 Kha 5"/>
      <sheetName val="F6 Kha 5"/>
      <sheetName val="F6 Kha 5 Finance charges"/>
      <sheetName val="F7 Kha 5"/>
      <sheetName val="F11 Kha 5"/>
      <sheetName val="F12 Kha 5"/>
      <sheetName val="Bhusawal 4-5 True up Summary"/>
      <sheetName val="F1 Bhusawal 4-5"/>
      <sheetName val="F1.1 Bhusawal 4-5"/>
      <sheetName val="F2.1 Bhusawal 4-5"/>
      <sheetName val="F2.2 Bhusawal 4-5"/>
      <sheetName val="F2.3 Bhusawal 4-5"/>
      <sheetName val="F2.4 Bhusawal 4-5"/>
      <sheetName val="Bhusawal 4-5 Actual IOWC"/>
      <sheetName val="F2.8 Bhusawal 4-5"/>
      <sheetName val="F3 Bhusawal 4-5"/>
      <sheetName val="F3.1 Bhusawal 4-5"/>
      <sheetName val="F3.2 Bhusawal 4-5"/>
      <sheetName val="F3.2Bhusawal 4,5 No.ofEmployees"/>
      <sheetName val="F3.3 Bhusawal 4-5"/>
      <sheetName val="F3.4 Bhusawal 4-5"/>
      <sheetName val="F4 Bhusawal 4-5"/>
      <sheetName val="F4.1 Bhusawal 4-5"/>
      <sheetName val="F4.2 Bhusawal 4-5"/>
      <sheetName val="F4.3 Bhusawal 4-5"/>
      <sheetName val="F5 Bhusawal 4-5"/>
      <sheetName val="F6 Busawal 4-5"/>
      <sheetName val="F6 Bhu45 Other Finance charges"/>
      <sheetName val="F7 Bhusawal 4-5"/>
      <sheetName val="F11 Bhusawal 4-5"/>
      <sheetName val="F12 Bhusawal 4-5"/>
      <sheetName val="F5 Chandrapur 13-14"/>
      <sheetName val="F5 Parli 13-14"/>
      <sheetName val="F5 Khaperkheda 13-14"/>
      <sheetName val="F5 Koradi 13-14"/>
      <sheetName val="F5 Nashik 13-14"/>
      <sheetName val="F5 Uran 13-14"/>
      <sheetName val="F5 Paras 3-4 13-14"/>
      <sheetName val="F5 Parli 6-7 13-14"/>
      <sheetName val="F5 Kha 5 13-14"/>
      <sheetName val="F5 Bhusawal 4-5 13-14"/>
      <sheetName val="Notes"/>
      <sheetName val="Variables"/>
      <sheetName val="a-4"/>
    </sheetNames>
    <sheetDataSet>
      <sheetData sheetId="0"/>
      <sheetData sheetId="1"/>
      <sheetData sheetId="2"/>
      <sheetData sheetId="3">
        <row r="1">
          <cell r="B1">
            <v>0.14050000000000001</v>
          </cell>
        </row>
        <row r="2">
          <cell r="B2">
            <v>0.14050000000000001</v>
          </cell>
        </row>
        <row r="25">
          <cell r="B25">
            <v>0.11199999999999999</v>
          </cell>
        </row>
        <row r="26">
          <cell r="B26">
            <v>0.11199999999999999</v>
          </cell>
        </row>
        <row r="27">
          <cell r="B27">
            <v>0.11199999999999999</v>
          </cell>
        </row>
        <row r="28">
          <cell r="B28">
            <v>0.11199999999999999</v>
          </cell>
        </row>
        <row r="35">
          <cell r="B35">
            <v>5</v>
          </cell>
        </row>
        <row r="36">
          <cell r="B36">
            <v>6</v>
          </cell>
        </row>
        <row r="37">
          <cell r="B37">
            <v>5</v>
          </cell>
        </row>
        <row r="38">
          <cell r="B38">
            <v>19</v>
          </cell>
        </row>
        <row r="39">
          <cell r="B39">
            <v>10</v>
          </cell>
        </row>
        <row r="40">
          <cell r="B40">
            <v>10</v>
          </cell>
        </row>
        <row r="41">
          <cell r="B41">
            <v>5</v>
          </cell>
        </row>
        <row r="42">
          <cell r="B42">
            <v>20</v>
          </cell>
        </row>
        <row r="43">
          <cell r="B43">
            <v>9</v>
          </cell>
        </row>
        <row r="44">
          <cell r="B44">
            <v>9</v>
          </cell>
        </row>
        <row r="45">
          <cell r="B45">
            <v>23</v>
          </cell>
        </row>
        <row r="46">
          <cell r="B46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>
        <row r="25">
          <cell r="E25">
            <v>5.8710474000000001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  <sheetName val="Hydro"/>
      <sheetName val="Hydro True up Summary"/>
      <sheetName val="F1(Hydro)"/>
      <sheetName val="F1(Koyna)"/>
      <sheetName val="F1(Bhira)"/>
      <sheetName val="F1(Tillari)"/>
      <sheetName val="F1(SHPS)"/>
      <sheetName val="F1.1(Koyna)"/>
      <sheetName val="F1.1(Bhira)"/>
      <sheetName val="F1.1(Tillari)"/>
      <sheetName val="F1.1(SHPS)"/>
      <sheetName val="F2.5(Koyna)"/>
      <sheetName val="F2.5(Bhira)"/>
      <sheetName val="F2.5(Tillari)"/>
      <sheetName val="F2.5(SHPS)"/>
      <sheetName val="F2.6(Koyna)"/>
      <sheetName val="F2.6(Bhira)"/>
      <sheetName val="F2.6(Tillari)"/>
      <sheetName val="F2.6(SHPS)"/>
      <sheetName val="F2.7(Hydro) "/>
      <sheetName val="F2.7(Koyna)"/>
      <sheetName val="F2.7(Bhira)"/>
      <sheetName val="F2.7(Tillari)"/>
      <sheetName val="F2.7(SHPS)"/>
      <sheetName val="F2.8(Koyna)"/>
      <sheetName val="F2.8 Bhira"/>
      <sheetName val="F2.8 Tillari"/>
      <sheetName val="F2.8 SHPS(Pune)"/>
      <sheetName val="F3(Hydro)"/>
      <sheetName val="F3(Koyna)"/>
      <sheetName val="F3(Bhira)"/>
      <sheetName val="F3(Tillari)"/>
      <sheetName val="F3(SHPS)"/>
      <sheetName val="F3.2(Hydro)"/>
      <sheetName val="F3.2(Koyna)"/>
      <sheetName val="F3.2(Bhira)"/>
      <sheetName val="F3.2(Tillari)"/>
      <sheetName val="F3.2(SHPS)"/>
      <sheetName val="F3.3(Hydro)"/>
      <sheetName val="F3.3(Koyna)"/>
      <sheetName val="F3.3(Bhira)"/>
      <sheetName val="F3.3(Tillari)"/>
      <sheetName val="F3.3(SHPS)"/>
      <sheetName val="F3.4(Hydro)"/>
      <sheetName val="F3.4(Koyna)"/>
      <sheetName val="F3.4(Bhira)"/>
      <sheetName val="F3.4(Tillari)"/>
      <sheetName val="F3.4(SHPS)"/>
      <sheetName val="F4(Koyna)"/>
      <sheetName val="F4.1(Koyna)"/>
      <sheetName val="F4.2(Koyna)"/>
      <sheetName val="F4(Bhira)"/>
      <sheetName val="F4.1 Bhira"/>
      <sheetName val="F4.2 Bhira"/>
      <sheetName val="F4.3 Bhira"/>
      <sheetName val="F4(Tillari)"/>
      <sheetName val="F4.1 Tillari"/>
      <sheetName val="F4.2 Tillari"/>
      <sheetName val="F4.3 Tillari"/>
      <sheetName val="F4(SHPS)"/>
      <sheetName val="F4.1 Pune SHPS"/>
      <sheetName val="F4.2 Pune SHPS"/>
      <sheetName val="F4.3 Pune SHPS"/>
      <sheetName val="F4.1 Nashik SHPS"/>
      <sheetName val="F4.2 Nashik SHPS"/>
      <sheetName val="F4.3 Nashik SHPS"/>
      <sheetName val="F5(Hydro)"/>
      <sheetName val="F5(Koyna)"/>
      <sheetName val="F5(Bhira)"/>
      <sheetName val="F5(Tillari)"/>
      <sheetName val="F5(SHPS)"/>
      <sheetName val="F6(Hydro)"/>
      <sheetName val="F6(Koyna)"/>
      <sheetName val="F6(Tillari)"/>
      <sheetName val="F6(SHPS)"/>
      <sheetName val="F6 Other Finance charges(Hydro)"/>
      <sheetName val="F6 Other Finance charges(Koyna)"/>
      <sheetName val="F7(Hydro)"/>
      <sheetName val="F7(Koyna)"/>
      <sheetName val="F7(Bhira)"/>
      <sheetName val="F7(Tillari)"/>
      <sheetName val="F7(SHPS)"/>
      <sheetName val="F8 (Hydro)"/>
      <sheetName val="F8 (Koyna)"/>
      <sheetName val="F8 (Bhira)"/>
      <sheetName val="F8 (Tillari)"/>
      <sheetName val="F8 (SHPS)"/>
      <sheetName val="F9(Hydro)"/>
      <sheetName val="F9(Koyna)"/>
      <sheetName val="F9(Bhira)"/>
      <sheetName val="F9(Tillari)"/>
      <sheetName val="F9(SHPS)"/>
      <sheetName val="9.1(Hydro)"/>
      <sheetName val="9.1(Koyna)"/>
      <sheetName val="9.1(Bhira)"/>
      <sheetName val="9.1(Tillari)"/>
      <sheetName val="9.1(SHPS)"/>
      <sheetName val="F9.2(KOYNA)"/>
      <sheetName val="F9.2(BHIRA)"/>
      <sheetName val="F9.2(Tillari) "/>
      <sheetName val="F9.2(SHPS)"/>
      <sheetName val="F9.3(Koyna)"/>
      <sheetName val="F9.3(Bhira)"/>
      <sheetName val="F9.3(Tillari)"/>
      <sheetName val="F9.3(SHPS)"/>
      <sheetName val="F10(Hydro)"/>
      <sheetName val="F10(Koyna)"/>
      <sheetName val="F10(Bhira)"/>
      <sheetName val="F10(Tillari)"/>
      <sheetName val="F10(SHPS)"/>
      <sheetName val="F11(Hydro)"/>
      <sheetName val="F11(Koyna)"/>
      <sheetName val="F11(Bhira)"/>
      <sheetName val="F11(Tillari)"/>
      <sheetName val="F11(SHPS)"/>
      <sheetName val="F12(Hydro)"/>
      <sheetName val="F13(Hydro)"/>
      <sheetName val="FY 15-16"/>
      <sheetName val="FY 16-17"/>
      <sheetName val="Sheet2"/>
    </sheetNames>
    <sheetDataSet>
      <sheetData sheetId="0"/>
      <sheetData sheetId="1"/>
      <sheetData sheetId="2">
        <row r="3">
          <cell r="B3">
            <v>5.7534246575342465</v>
          </cell>
        </row>
        <row r="4">
          <cell r="B4">
            <v>15.296438356164384</v>
          </cell>
        </row>
        <row r="5">
          <cell r="D5">
            <v>9.4246575342465757</v>
          </cell>
        </row>
        <row r="6">
          <cell r="D6">
            <v>18.969863013698628</v>
          </cell>
        </row>
        <row r="7">
          <cell r="D7">
            <v>19.934931506849313</v>
          </cell>
        </row>
        <row r="8">
          <cell r="D8">
            <v>6.0246575342465754</v>
          </cell>
        </row>
        <row r="9">
          <cell r="D9">
            <v>5.0602739726027401</v>
          </cell>
        </row>
        <row r="10">
          <cell r="D10">
            <v>19.217808219178082</v>
          </cell>
        </row>
        <row r="11">
          <cell r="D11">
            <v>8</v>
          </cell>
        </row>
        <row r="12">
          <cell r="D12">
            <v>8</v>
          </cell>
        </row>
        <row r="13">
          <cell r="D13">
            <v>22.054794520547944</v>
          </cell>
        </row>
        <row r="14">
          <cell r="D14">
            <v>23.206849315068496</v>
          </cell>
        </row>
        <row r="16">
          <cell r="G16">
            <v>6.0904109589041093</v>
          </cell>
        </row>
        <row r="17">
          <cell r="G17">
            <v>6.3904109589041092</v>
          </cell>
        </row>
        <row r="18">
          <cell r="G18">
            <v>10.36986301369863</v>
          </cell>
        </row>
        <row r="40">
          <cell r="M40">
            <v>0.14050000000000001</v>
          </cell>
        </row>
        <row r="41">
          <cell r="M41">
            <v>0.10787671232876712</v>
          </cell>
        </row>
        <row r="42">
          <cell r="M42">
            <v>0.10195342465753425</v>
          </cell>
        </row>
        <row r="43">
          <cell r="M43">
            <v>9.4500000000000001E-2</v>
          </cell>
        </row>
        <row r="47">
          <cell r="P47">
            <v>4.2705939682075394E-2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52">
          <cell r="O52">
            <v>10.36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Index"/>
      <sheetName val="F1 (BSL-3)"/>
      <sheetName val="F1.1(BSL-3)"/>
      <sheetName val="F2.1 (BSL-3)"/>
      <sheetName val="F2.2 (BSL-3)"/>
      <sheetName val="F2.3 (BSL-3)"/>
      <sheetName val="F2.4 (BSL-3)"/>
      <sheetName val="F2.8 (BSL-3)"/>
      <sheetName val="F 2.8 (BSL 3)"/>
      <sheetName val="Trippings FY 17-18"/>
      <sheetName val="F3 (BSL-3)"/>
      <sheetName val="F3.1 (BSL-3)"/>
      <sheetName val="F3.2 (BSL-3)"/>
      <sheetName val="F3.3 (BSL-3)"/>
      <sheetName val="F3.4 (BSL-3)"/>
      <sheetName val="F4 (BSL-3)"/>
      <sheetName val="F4.1 (BSL-3)"/>
      <sheetName val="F4.2 (BSL-3)"/>
      <sheetName val="F4.3 (BSL-3)"/>
      <sheetName val="F5 (BSL-3)"/>
      <sheetName val="F15"/>
      <sheetName val="F6 (Bhusawal 2-3)"/>
      <sheetName val="F6 OFinC(BSL-3)"/>
      <sheetName val="F9 (BSL-3)"/>
      <sheetName val="F7 (BSL-3)"/>
      <sheetName val="F8 (BSL-3)"/>
      <sheetName val="F9.1 (BSL-3)"/>
      <sheetName val="F9.2 (BSL-3)"/>
      <sheetName val="F9.3 (BSL-3)"/>
      <sheetName val="F10 (BSL-3)"/>
      <sheetName val="F11 (BSL-3)"/>
      <sheetName val="F12 (BSL-3)"/>
      <sheetName val="F13 (BSL-3)"/>
    </sheetNames>
    <sheetDataSet>
      <sheetData sheetId="0">
        <row r="45">
          <cell r="N45">
            <v>8.0027397260273965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F5"/>
      <sheetName val="Sheet1"/>
      <sheetName val="F 5(CHN)"/>
      <sheetName val="F 5(BSL)"/>
      <sheetName val="F 5(KPKD)"/>
      <sheetName val="F 5(KRD)"/>
      <sheetName val="F 5(Nashik)"/>
      <sheetName val="F 5(Parli)"/>
      <sheetName val="F 5(Uran)"/>
      <sheetName val="F 5(Parli 6-7)"/>
      <sheetName val="F 5(Paras 3-4)"/>
      <sheetName val="F 5(KPKD 5)"/>
      <sheetName val="F 5(BSL 4-5)"/>
      <sheetName val="F 5(KRD660)"/>
      <sheetName val="F 5(CHN 8-9)"/>
      <sheetName val="F 5(Parli 8)"/>
      <sheetName val="F 5(Hydro)"/>
      <sheetName val="Sheet3"/>
    </sheetNames>
    <sheetDataSet>
      <sheetData sheetId="0"/>
      <sheetData sheetId="1">
        <row r="45">
          <cell r="O45">
            <v>7.0027397260273965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emp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Sheet1"/>
      <sheetName val="Inputs &amp;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Profit and Loss"/>
      <sheetName val="Suppl. Info."/>
      <sheetName val="Cashflow"/>
      <sheetName val="macro"/>
      <sheetName val="Upload"/>
      <sheetName val="Commentary"/>
      <sheetName val="ICDN's Received"/>
      <sheetName val="Accr and Prepay"/>
      <sheetName val="Manpower"/>
      <sheetName val="2000-01"/>
    </sheetNames>
    <sheetDataSet>
      <sheetData sheetId="0"/>
      <sheetData sheetId="1" refreshError="1">
        <row r="62">
          <cell r="J62">
            <v>13449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2000-01"/>
      <sheetName val="Sheet2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  <cell r="E6" t="str">
            <v>end points</v>
          </cell>
          <cell r="F6" t="str">
            <v>blank neg</v>
          </cell>
          <cell r="G6" t="str">
            <v>red neg</v>
          </cell>
          <cell r="H6" t="str">
            <v>grn neg</v>
          </cell>
          <cell r="I6" t="str">
            <v>blank pos</v>
          </cell>
          <cell r="J6" t="str">
            <v>red pos</v>
          </cell>
          <cell r="K6" t="str">
            <v>grn pos</v>
          </cell>
        </row>
        <row r="7">
          <cell r="A7" t="str">
            <v>FY09 Revenue</v>
          </cell>
          <cell r="E7">
            <v>8405.1759999999995</v>
          </cell>
        </row>
        <row r="8">
          <cell r="A8" t="str">
            <v>Industrial PNG - PV</v>
          </cell>
          <cell r="F8">
            <v>0</v>
          </cell>
          <cell r="G8">
            <v>0</v>
          </cell>
          <cell r="H8">
            <v>0</v>
          </cell>
          <cell r="I8">
            <v>5606.0249999999996</v>
          </cell>
          <cell r="J8">
            <v>2799.1510415459989</v>
          </cell>
          <cell r="K8">
            <v>0</v>
          </cell>
        </row>
        <row r="9">
          <cell r="A9" t="str">
            <v>Industrial PNG - VV</v>
          </cell>
          <cell r="F9">
            <v>0</v>
          </cell>
          <cell r="G9">
            <v>0</v>
          </cell>
          <cell r="H9">
            <v>0</v>
          </cell>
          <cell r="I9">
            <v>5606.0249999999996</v>
          </cell>
          <cell r="J9">
            <v>0</v>
          </cell>
          <cell r="K9">
            <v>5581.0111705459985</v>
          </cell>
        </row>
        <row r="10">
          <cell r="A10" t="str">
            <v>Other PNG segment - PV</v>
          </cell>
          <cell r="F10">
            <v>0</v>
          </cell>
          <cell r="G10">
            <v>0</v>
          </cell>
          <cell r="H10">
            <v>0</v>
          </cell>
          <cell r="I10">
            <v>11187.036</v>
          </cell>
          <cell r="J10">
            <v>0</v>
          </cell>
          <cell r="K10">
            <v>7.4050595397975743</v>
          </cell>
        </row>
        <row r="11">
          <cell r="A11" t="str">
            <v>Other PNG segment - VV</v>
          </cell>
          <cell r="F11">
            <v>0</v>
          </cell>
          <cell r="G11">
            <v>0</v>
          </cell>
          <cell r="H11">
            <v>0</v>
          </cell>
          <cell r="I11">
            <v>11194.441000000001</v>
          </cell>
          <cell r="J11">
            <v>0</v>
          </cell>
          <cell r="K11">
            <v>108.63957953191741</v>
          </cell>
        </row>
        <row r="12">
          <cell r="A12" t="str">
            <v>CNG  - PV</v>
          </cell>
          <cell r="F12">
            <v>0</v>
          </cell>
          <cell r="G12">
            <v>0</v>
          </cell>
          <cell r="H12">
            <v>0</v>
          </cell>
          <cell r="I12">
            <v>11284.778</v>
          </cell>
          <cell r="J12">
            <v>18.302668007728577</v>
          </cell>
          <cell r="K12">
            <v>0</v>
          </cell>
        </row>
        <row r="13">
          <cell r="A13" t="str">
            <v>CNG  - VV</v>
          </cell>
          <cell r="F13">
            <v>0</v>
          </cell>
          <cell r="G13">
            <v>0</v>
          </cell>
          <cell r="H13">
            <v>0</v>
          </cell>
          <cell r="I13">
            <v>11284.778</v>
          </cell>
          <cell r="J13">
            <v>0</v>
          </cell>
          <cell r="K13">
            <v>599.19994500772827</v>
          </cell>
        </row>
        <row r="14">
          <cell r="A14" t="str">
            <v>FY10 Revenue</v>
          </cell>
          <cell r="E14">
            <v>11883.978000000001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Industrial - PV</v>
          </cell>
          <cell r="F15">
            <v>0</v>
          </cell>
          <cell r="G15">
            <v>0</v>
          </cell>
          <cell r="H15">
            <v>0</v>
          </cell>
          <cell r="I15">
            <v>11883.978000000001</v>
          </cell>
          <cell r="J15">
            <v>0</v>
          </cell>
          <cell r="K15">
            <v>1744.8258249846979</v>
          </cell>
        </row>
        <row r="16">
          <cell r="A16" t="str">
            <v>Industrial - VV</v>
          </cell>
          <cell r="F16">
            <v>0</v>
          </cell>
          <cell r="G16">
            <v>0</v>
          </cell>
          <cell r="H16">
            <v>0</v>
          </cell>
          <cell r="I16">
            <v>13628.804</v>
          </cell>
          <cell r="J16">
            <v>0</v>
          </cell>
          <cell r="K16">
            <v>3762.8489450153015</v>
          </cell>
        </row>
        <row r="17">
          <cell r="A17" t="str">
            <v>Other PNG segment - PV</v>
          </cell>
          <cell r="F17">
            <v>0</v>
          </cell>
          <cell r="G17">
            <v>0</v>
          </cell>
          <cell r="H17">
            <v>0</v>
          </cell>
          <cell r="I17">
            <v>17391.652999999998</v>
          </cell>
          <cell r="J17">
            <v>0</v>
          </cell>
          <cell r="K17">
            <v>7.0388676541106268</v>
          </cell>
        </row>
        <row r="18">
          <cell r="A18" t="str">
            <v>Other PNG segment - VV</v>
          </cell>
          <cell r="F18">
            <v>0</v>
          </cell>
          <cell r="G18">
            <v>0</v>
          </cell>
          <cell r="H18">
            <v>0</v>
          </cell>
          <cell r="I18">
            <v>17398.691999999999</v>
          </cell>
          <cell r="J18">
            <v>0</v>
          </cell>
          <cell r="K18">
            <v>245.81202308588939</v>
          </cell>
        </row>
        <row r="19">
          <cell r="A19" t="str">
            <v>CNG  - PV</v>
          </cell>
          <cell r="F19">
            <v>0</v>
          </cell>
          <cell r="G19">
            <v>0</v>
          </cell>
          <cell r="H19">
            <v>0</v>
          </cell>
          <cell r="I19">
            <v>17644.504000000001</v>
          </cell>
          <cell r="J19">
            <v>0</v>
          </cell>
          <cell r="K19">
            <v>262.91937287053116</v>
          </cell>
        </row>
        <row r="20">
          <cell r="A20" t="str">
            <v>CNG  - VV</v>
          </cell>
          <cell r="F20">
            <v>0</v>
          </cell>
          <cell r="G20">
            <v>0</v>
          </cell>
          <cell r="H20">
            <v>0</v>
          </cell>
          <cell r="I20">
            <v>17907.423000000003</v>
          </cell>
          <cell r="J20">
            <v>0</v>
          </cell>
          <cell r="K20">
            <v>640.28400210946882</v>
          </cell>
        </row>
        <row r="21">
          <cell r="A21" t="str">
            <v>FY11 Revenue</v>
          </cell>
          <cell r="E21">
            <v>18547.707000000002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Index"/>
      <sheetName val="Trial Report"/>
      <sheetName val="PL"/>
      <sheetName val="BalanceSheet"/>
      <sheetName val="Sch_BS_Share Capita"/>
      <sheetName val="Sch_BS_Other_Liabilities"/>
      <sheetName val="Sch_BS_Assets"/>
      <sheetName val="Sch_BS_FA"/>
      <sheetName val="Sch_PL_Revenue"/>
      <sheetName val="Sch_PL_Exp"/>
      <sheetName val="Sheet1"/>
      <sheetName val="Sch_BS_Liabilities"/>
      <sheetName val="01-Balance sheet-IGAAP_AdaniEnt"/>
      <sheetName val="PL6-Revenue Bridge"/>
      <sheetName val="CoA"/>
      <sheetName val="ANAL"/>
      <sheetName val="Balance Sheet"/>
      <sheetName val="Masters"/>
      <sheetName val="BG Inputs"/>
      <sheetName val="FS"/>
      <sheetName val="DATA"/>
      <sheetName val="PC"/>
      <sheetName val="FACT"/>
      <sheetName val="BOQ"/>
      <sheetName val="Details"/>
      <sheetName val="REFNCOMPARE"/>
      <sheetName val="Colour Hierarchy"/>
      <sheetName val="LookupRanges"/>
      <sheetName val="Checks"/>
      <sheetName val="Timing"/>
      <sheetName val="Challan"/>
      <sheetName val="Parameters"/>
      <sheetName val="logsheet "/>
      <sheetName val="Customize Your Purchase Order"/>
      <sheetName val="COMI-M02"/>
      <sheetName val="Tax (Q)"/>
      <sheetName val="194C"/>
      <sheetName val="Checklist"/>
      <sheetName val="TB_Merged"/>
      <sheetName val="OEE"/>
      <sheetName val="Daywise"/>
      <sheetName val="Conditions"/>
      <sheetName val="Not Found recon"/>
      <sheetName val="Input Sheet"/>
      <sheetName val="FAR co Tangible"/>
      <sheetName val="Pulses"/>
      <sheetName val="Variables"/>
      <sheetName val="Allocate"/>
      <sheetName val="sep01"/>
      <sheetName val="IKB3"/>
      <sheetName val="DEG"/>
      <sheetName val="ifcw"/>
      <sheetName val="Main Bs"/>
    </sheetNames>
    <sheetDataSet>
      <sheetData sheetId="0">
        <row r="9">
          <cell r="E9" t="str">
            <v>CONSO_IGAAP</v>
          </cell>
        </row>
        <row r="15">
          <cell r="E15">
            <v>1</v>
          </cell>
        </row>
        <row r="16">
          <cell r="E16" t="str">
            <v>TOTALADJ</v>
          </cell>
        </row>
        <row r="17">
          <cell r="E17" t="str">
            <v>LC</v>
          </cell>
        </row>
        <row r="18">
          <cell r="E18" t="str">
            <v>F_CLO</v>
          </cell>
        </row>
        <row r="19">
          <cell r="E19" t="str">
            <v>NON_GROUP</v>
          </cell>
        </row>
        <row r="20">
          <cell r="E20" t="str">
            <v>ALL_INTERCO</v>
          </cell>
        </row>
        <row r="21">
          <cell r="E21" t="str">
            <v>YTD</v>
          </cell>
        </row>
        <row r="22">
          <cell r="E22" t="str">
            <v>ALL_SEGMENTS</v>
          </cell>
        </row>
        <row r="23">
          <cell r="E23" t="str">
            <v>V100</v>
          </cell>
        </row>
        <row r="25">
          <cell r="E25" t="str">
            <v>C2000</v>
          </cell>
        </row>
        <row r="26">
          <cell r="E26" t="str">
            <v>2011.JUN</v>
          </cell>
        </row>
        <row r="27">
          <cell r="E27" t="str">
            <v>Property value</v>
          </cell>
        </row>
        <row r="31">
          <cell r="E31" t="str">
            <v>2011.JUN</v>
          </cell>
        </row>
        <row r="32">
          <cell r="E32" t="str">
            <v>MONTH</v>
          </cell>
        </row>
        <row r="33">
          <cell r="E33" t="str">
            <v>3</v>
          </cell>
        </row>
        <row r="34">
          <cell r="E34">
            <v>-12</v>
          </cell>
        </row>
      </sheetData>
      <sheetData sheetId="1">
        <row r="11">
          <cell r="K11" t="str">
            <v>2011.JUN</v>
          </cell>
        </row>
      </sheetData>
      <sheetData sheetId="2"/>
      <sheetData sheetId="3">
        <row r="3">
          <cell r="E3" t="str">
            <v>CONSO_IGAAP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PL6-Revenue Bridge"/>
      <sheetName val="Assumption_PwC"/>
      <sheetName val="Assumption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4">
          <cell r="B84" t="str">
            <v>01-ANDAMAN AND NICOBAR ISLANDS</v>
          </cell>
        </row>
        <row r="85">
          <cell r="B85" t="str">
            <v>02-ANDHRA PRADESH</v>
          </cell>
        </row>
        <row r="86">
          <cell r="B86" t="str">
            <v>03-ARUNACHAL PRADESH</v>
          </cell>
        </row>
        <row r="87">
          <cell r="B87" t="str">
            <v>04-ASSAM</v>
          </cell>
        </row>
        <row r="88">
          <cell r="B88" t="str">
            <v>05-BIHAR</v>
          </cell>
        </row>
        <row r="89">
          <cell r="B89" t="str">
            <v>06-CHANDIGARH</v>
          </cell>
        </row>
        <row r="90">
          <cell r="B90" t="str">
            <v>07-DADRA AND NAGAR HAVELI</v>
          </cell>
        </row>
        <row r="91">
          <cell r="B91" t="str">
            <v>08-DAMAN AND DIU</v>
          </cell>
        </row>
        <row r="92">
          <cell r="B92" t="str">
            <v>09-DELHI</v>
          </cell>
        </row>
        <row r="93">
          <cell r="B93" t="str">
            <v>10-GOA</v>
          </cell>
        </row>
        <row r="94">
          <cell r="B94" t="str">
            <v>11-GUJARAT</v>
          </cell>
        </row>
        <row r="95">
          <cell r="B95" t="str">
            <v>12-HARYANA</v>
          </cell>
        </row>
        <row r="96">
          <cell r="B96" t="str">
            <v>13-HIMACHAL PRADESH</v>
          </cell>
        </row>
        <row r="97">
          <cell r="B97" t="str">
            <v>14-JAMMU AND KASHMIR</v>
          </cell>
        </row>
        <row r="98">
          <cell r="B98" t="str">
            <v>15-KARNATAKA</v>
          </cell>
        </row>
        <row r="99">
          <cell r="B99" t="str">
            <v>16-KERALA</v>
          </cell>
        </row>
        <row r="100">
          <cell r="B100" t="str">
            <v>17-LAKHSWADEEP</v>
          </cell>
        </row>
        <row r="101">
          <cell r="B101" t="str">
            <v>18-MADHYA PRADESH</v>
          </cell>
        </row>
        <row r="102">
          <cell r="B102" t="str">
            <v>19-MAHARASHTRA</v>
          </cell>
        </row>
        <row r="103">
          <cell r="B103" t="str">
            <v>20-MANIPUR</v>
          </cell>
        </row>
        <row r="104">
          <cell r="B104" t="str">
            <v>21-MEGHALAYA</v>
          </cell>
        </row>
        <row r="105">
          <cell r="B105" t="str">
            <v>22-MIZORAM</v>
          </cell>
        </row>
        <row r="106">
          <cell r="B106" t="str">
            <v>23-NAGALAND</v>
          </cell>
        </row>
        <row r="107">
          <cell r="B107" t="str">
            <v>24-ORISSA</v>
          </cell>
        </row>
        <row r="108">
          <cell r="B108" t="str">
            <v>25-PONDICHERRY</v>
          </cell>
        </row>
        <row r="109">
          <cell r="B109" t="str">
            <v>26-PUNJAB</v>
          </cell>
        </row>
        <row r="110">
          <cell r="B110" t="str">
            <v>27-RAJASTHAN</v>
          </cell>
        </row>
        <row r="111">
          <cell r="B111" t="str">
            <v>28-SIKKIM</v>
          </cell>
        </row>
        <row r="112">
          <cell r="B112" t="str">
            <v>29-TAMILNADU</v>
          </cell>
        </row>
        <row r="113">
          <cell r="B113" t="str">
            <v>30-TRIPURA</v>
          </cell>
        </row>
        <row r="114">
          <cell r="B114" t="str">
            <v>31-UTTAR PRADESH</v>
          </cell>
        </row>
        <row r="115">
          <cell r="B115" t="str">
            <v>32-WEST BENGAL</v>
          </cell>
        </row>
        <row r="116">
          <cell r="B116" t="str">
            <v>33-CHHATISHGARH</v>
          </cell>
        </row>
        <row r="117">
          <cell r="B117" t="str">
            <v>34-UTTARANCHAL</v>
          </cell>
        </row>
        <row r="118">
          <cell r="B118" t="str">
            <v>35-JHARKHAND</v>
          </cell>
        </row>
        <row r="119">
          <cell r="B119" t="str">
            <v>99-FOREIGN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Balance Sheet"/>
      <sheetName val="Sheet1"/>
      <sheetName val="Profit and Loss"/>
      <sheetName val="Cashflow"/>
      <sheetName val="Supplement info"/>
      <sheetName val="Macros"/>
      <sheetName val="Settings"/>
      <sheetName val="Variables"/>
      <sheetName val="80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RsCroresBS"/>
      <sheetName val="AD"/>
      <sheetName val="NP"/>
      <sheetName val="SOCIE"/>
      <sheetName val="CFS"/>
      <sheetName val="CFW"/>
      <sheetName val="Consolidation"/>
      <sheetName val="Ind AS 101"/>
      <sheetName val="FI - FV"/>
      <sheetName val="DTL"/>
      <sheetName val="Corp"/>
      <sheetName val="RTB"/>
      <sheetName val="Misc"/>
      <sheetName val="ME"/>
      <sheetName val="Sale Memo"/>
      <sheetName val="Adj"/>
      <sheetName val="Reco"/>
      <sheetName val="Backup101"/>
      <sheetName val="80G"/>
      <sheetName val="Assumptions"/>
      <sheetName val="Title"/>
    </sheetNames>
    <sheetDataSet>
      <sheetData sheetId="0">
        <row r="4">
          <cell r="I4">
            <v>6.4855</v>
          </cell>
        </row>
      </sheetData>
      <sheetData sheetId="1"/>
      <sheetData sheetId="2"/>
      <sheetData sheetId="3">
        <row r="1">
          <cell r="K1" t="str">
            <v>31.03.2017</v>
          </cell>
          <cell r="L1" t="str">
            <v>31.03.2016</v>
          </cell>
          <cell r="M1" t="str">
            <v>01.04.2015</v>
          </cell>
        </row>
        <row r="2">
          <cell r="K2" t="str">
            <v>2016 - 17</v>
          </cell>
          <cell r="L2" t="str">
            <v>2015 - 16</v>
          </cell>
        </row>
      </sheetData>
      <sheetData sheetId="4"/>
      <sheetData sheetId="5"/>
      <sheetData sheetId="6">
        <row r="10">
          <cell r="B10">
            <v>-2000706814.3555815</v>
          </cell>
        </row>
      </sheetData>
      <sheetData sheetId="7">
        <row r="7">
          <cell r="C7">
            <v>357109970914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ty Results (2)"/>
      <sheetName val="FORMAT"/>
      <sheetName val="Main Bs (2)"/>
      <sheetName val="Outside"/>
      <sheetName val="Outside entry"/>
      <sheetName val="QR-Millions"/>
      <sheetName val="Qrty Results"/>
      <sheetName val="Segmental Report"/>
      <sheetName val="CLBS"/>
      <sheetName val="Main Bs"/>
      <sheetName val="Inter Unit"/>
      <sheetName val="Analysis"/>
      <sheetName val="ratios"/>
      <sheetName val="CashFlow"/>
      <sheetName val="QR-EX_RH"/>
      <sheetName val="Qrty Results (3)"/>
      <sheetName val="QR-EX-OI"/>
      <sheetName val="ASSAY-new"/>
      <sheetName val="zpctb-dta"/>
      <sheetName val="Sheet1"/>
      <sheetName val="Details"/>
      <sheetName val="REFNCOMPARE"/>
      <sheetName val="EESL IN VPCL"/>
      <sheetName val="VPCL-1000"/>
      <sheetName val="Scenarios"/>
      <sheetName val="Title"/>
      <sheetName val="2000-01"/>
      <sheetName val="NP"/>
      <sheetName val="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M3" t="str">
            <v>(Rs. in Millions)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NP"/>
      <sheetName val="PP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4">
          <cell r="B14">
            <v>0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01 (2)"/>
      <sheetName val="DEC01"/>
      <sheetName val="sep01"/>
      <sheetName val="March 01"/>
      <sheetName val="December2k"/>
      <sheetName val="SEPT 2000 (R)"/>
      <sheetName val="SEPT 2000"/>
      <sheetName val="JUNE 2000"/>
      <sheetName val="Dec"/>
      <sheetName val="Sept"/>
      <sheetName val="june"/>
      <sheetName val="March'99"/>
      <sheetName val="VPCL-1000"/>
      <sheetName val="Scenarios"/>
      <sheetName val="COST SHEET WORKING  -vizag"/>
      <sheetName val="extra"/>
      <sheetName val="Controls"/>
      <sheetName val="toggles"/>
      <sheetName val="P&amp;L"/>
      <sheetName val="DEC01_(2)"/>
      <sheetName val="March_01"/>
      <sheetName val="SEPT_2000_(R)"/>
      <sheetName val="SEPT_2000"/>
      <sheetName val="JUNE_2000"/>
      <sheetName val="COST_SHEET_WORKING__-vizag"/>
      <sheetName val="Input"/>
      <sheetName val="calc"/>
      <sheetName val="Main Bs"/>
      <sheetName val="Assumptions"/>
      <sheetName val="Projections"/>
      <sheetName val="loans"/>
      <sheetName val="BOQ (2)"/>
      <sheetName val="CRITERIA2"/>
      <sheetName val="CRITERIA3"/>
      <sheetName val="CRITERIA4"/>
      <sheetName val="CRITERIA5"/>
      <sheetName val="CRITERIA6"/>
      <sheetName val="HOUSE RENT DEPO."/>
      <sheetName val="Kwh and O2 bal"/>
      <sheetName val="Original format"/>
      <sheetName val="CRITERIA1"/>
      <sheetName val="Debt Actuals"/>
      <sheetName val="Date"/>
      <sheetName val="India"/>
      <sheetName val="TB"/>
      <sheetName val="Accounts2"/>
      <sheetName val="Schedule"/>
      <sheetName val="??????"/>
      <sheetName val="Option"/>
      <sheetName val="Data"/>
      <sheetName val="Summary"/>
      <sheetName val="IC-RP list"/>
      <sheetName val="Settings"/>
      <sheetName val="MAINBS1"/>
      <sheetName val="Pulses"/>
      <sheetName val="Interest 30-11-01 not PA 7%"/>
      <sheetName val="x-rate"/>
      <sheetName val="REGMAIN"/>
      <sheetName val="#REF"/>
      <sheetName val="PyG"/>
      <sheetName val="SCHV"/>
      <sheetName val="CASH FLOW AND BALANCE SHEET"/>
      <sheetName val="Parameters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02"/>
      <sheetName val="mar02"/>
      <sheetName val="sep02"/>
      <sheetName val="Apr01-Sep02"/>
      <sheetName val="deductions"/>
      <sheetName val="additionsep02"/>
      <sheetName val="SUMMARY02-03"/>
      <sheetName val="01-02 "/>
      <sheetName val="ADDItion0203"/>
      <sheetName val="Sheet1"/>
      <sheetName val="summary01-02"/>
      <sheetName val="deduction"/>
      <sheetName val="addition"/>
      <sheetName val="DEC01"/>
      <sheetName val="summarydec01"/>
      <sheetName val="dec01ded"/>
      <sheetName val="dec01add"/>
      <sheetName val="sep01"/>
      <sheetName val="summary sep01"/>
      <sheetName val="sep01ded"/>
      <sheetName val="sep01add)"/>
      <sheetName val="Masters"/>
      <sheetName val="June_02"/>
      <sheetName val="01-02_"/>
      <sheetName val="summary_sep01"/>
      <sheetName val="Assumptions"/>
      <sheetName val="DMS_Configurator"/>
      <sheetName val="Formula"/>
      <sheetName val="Addi Jan - Dec 99"/>
      <sheetName val="Cons"/>
      <sheetName val="Main Bs"/>
      <sheetName val="Trial Balance - MARCH 2006"/>
      <sheetName val="Pulses"/>
      <sheetName val="Instructions"/>
      <sheetName val="Original format"/>
      <sheetName val="Lookups"/>
      <sheetName val="Scenarios"/>
      <sheetName val="sDatabase"/>
      <sheetName val="Params"/>
      <sheetName val="Sheet2"/>
      <sheetName val="Input"/>
      <sheetName val="STS BS CONSOLIDATED"/>
      <sheetName val="Unit"/>
      <sheetName val="A"/>
      <sheetName val="Interest 30-11-01 not PA 7%"/>
      <sheetName val="x-rate"/>
      <sheetName val="zpctb-dta"/>
      <sheetName val="FRMT"/>
      <sheetName val="WORKCAP"/>
      <sheetName val="CRITERIA2"/>
      <sheetName val="CRITERIA3"/>
      <sheetName val="CRITERIA4"/>
      <sheetName val="CRITERIA5"/>
      <sheetName val="CRITERIA6"/>
      <sheetName val="F-B"/>
      <sheetName val="F-B-21"/>
      <sheetName val="F-B-3"/>
      <sheetName val="F-B-4"/>
      <sheetName val="oLD bALANCING"/>
      <sheetName val="CLAY"/>
      <sheetName val="Accounts2"/>
      <sheetName val="Develop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>Essar Steel Limited</v>
          </cell>
        </row>
        <row r="2">
          <cell r="B2" t="str">
            <v>Details of sale of fixed Assets during the period Apr -Mar 02</v>
          </cell>
        </row>
        <row r="3"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  <cell r="H4" t="str">
            <v>Sale Value</v>
          </cell>
          <cell r="I4" t="str">
            <v>Profit\loss(-)</v>
          </cell>
        </row>
        <row r="5">
          <cell r="D5" t="str">
            <v>Deactivat.</v>
          </cell>
          <cell r="E5" t="str">
            <v>Description II</v>
          </cell>
        </row>
        <row r="6">
          <cell r="B6" t="str">
            <v>Vehicles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B8">
            <v>330000000004</v>
          </cell>
          <cell r="C8">
            <v>4000087</v>
          </cell>
          <cell r="D8" t="str">
            <v>04.10.1995</v>
          </cell>
          <cell r="E8" t="str">
            <v>GJ-5-FF-1154 MARUTI CAR</v>
          </cell>
          <cell r="F8">
            <v>14642</v>
          </cell>
          <cell r="G8">
            <v>12342.47</v>
          </cell>
          <cell r="H8">
            <v>2271</v>
          </cell>
          <cell r="I8">
            <v>-28.530000000000655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B10">
            <v>330000000006</v>
          </cell>
          <cell r="C10">
            <v>4000086</v>
          </cell>
          <cell r="D10" t="str">
            <v>04.10.1995</v>
          </cell>
          <cell r="E10" t="str">
            <v>GJ-5-FF-1154 MARUTI CAR</v>
          </cell>
          <cell r="F10">
            <v>223851</v>
          </cell>
          <cell r="G10">
            <v>188699.2</v>
          </cell>
          <cell r="H10">
            <v>30403</v>
          </cell>
          <cell r="I10">
            <v>-4748.7999999999884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B12">
            <v>330000000010</v>
          </cell>
          <cell r="C12">
            <v>4000085</v>
          </cell>
          <cell r="D12" t="str">
            <v>04.10.1995</v>
          </cell>
          <cell r="E12" t="str">
            <v>GJ-5-FF-1154-MARUTI CAR</v>
          </cell>
          <cell r="F12">
            <v>12055</v>
          </cell>
          <cell r="G12">
            <v>10162.58</v>
          </cell>
          <cell r="H12">
            <v>1893</v>
          </cell>
          <cell r="I12">
            <v>0.57999999999992724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B14">
            <v>330000000285</v>
          </cell>
          <cell r="C14">
            <v>4000080</v>
          </cell>
          <cell r="D14" t="str">
            <v>01.10.1997</v>
          </cell>
          <cell r="E14" t="str">
            <v>GJ-5-N-7706 MARUTI 1000</v>
          </cell>
          <cell r="F14">
            <v>193857</v>
          </cell>
          <cell r="G14">
            <v>140053</v>
          </cell>
          <cell r="H14">
            <v>53804</v>
          </cell>
          <cell r="I14">
            <v>0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  <cell r="H17">
            <v>1759.25</v>
          </cell>
          <cell r="I17">
            <v>0</v>
          </cell>
        </row>
        <row r="18">
          <cell r="B18">
            <v>2000023</v>
          </cell>
          <cell r="C18" t="str">
            <v>30.04.2001</v>
          </cell>
          <cell r="D18" t="str">
            <v>01.01.2002</v>
          </cell>
          <cell r="E18" t="str">
            <v xml:space="preserve">  MR.A.TAKOO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  <cell r="H19">
            <v>66578.33</v>
          </cell>
          <cell r="I19">
            <v>30204.150000000023</v>
          </cell>
        </row>
        <row r="20">
          <cell r="B20">
            <v>2000023</v>
          </cell>
          <cell r="C20" t="str">
            <v>30.04.2001</v>
          </cell>
          <cell r="D20" t="str">
            <v>01.01.2002</v>
          </cell>
          <cell r="E20" t="str">
            <v xml:space="preserve">  MR.A.TAKOO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  <cell r="H21">
            <v>2132.42</v>
          </cell>
          <cell r="I21">
            <v>0</v>
          </cell>
        </row>
        <row r="22">
          <cell r="B22">
            <v>2000023</v>
          </cell>
          <cell r="C22" t="str">
            <v>18.05.2001</v>
          </cell>
          <cell r="D22" t="str">
            <v>02.01.2002</v>
          </cell>
          <cell r="E22" t="str">
            <v xml:space="preserve">  MR.A.TAKOO</v>
          </cell>
          <cell r="F22">
            <v>17472</v>
          </cell>
          <cell r="G22">
            <v>-2604</v>
          </cell>
        </row>
        <row r="24"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Total A</v>
          </cell>
          <cell r="F24">
            <v>689113</v>
          </cell>
          <cell r="G24">
            <v>555699.4</v>
          </cell>
          <cell r="H24">
            <v>158841.00000000003</v>
          </cell>
          <cell r="I24">
            <v>25427.400000000034</v>
          </cell>
        </row>
        <row r="26"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B28" t="str">
            <v>330000000134</v>
          </cell>
          <cell r="C28">
            <v>4000004</v>
          </cell>
          <cell r="D28" t="str">
            <v>31.10.1994</v>
          </cell>
          <cell r="E28" t="str">
            <v>TN-01-H-8962 PREMIER PADMINI</v>
          </cell>
          <cell r="F28">
            <v>267386</v>
          </cell>
          <cell r="G28">
            <v>232818.86</v>
          </cell>
          <cell r="H28">
            <v>35000</v>
          </cell>
          <cell r="I28">
            <v>432.85999999998603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B30" t="str">
            <v>330000000256</v>
          </cell>
          <cell r="C30">
            <v>4000002</v>
          </cell>
          <cell r="D30" t="str">
            <v>05.11.1996</v>
          </cell>
          <cell r="E30" t="str">
            <v>MARUTI ACTG CAR  GJ-5-FF-6270  EN</v>
          </cell>
          <cell r="F30">
            <v>229530</v>
          </cell>
          <cell r="G30">
            <v>171513.94</v>
          </cell>
          <cell r="H30">
            <v>58018</v>
          </cell>
          <cell r="I30">
            <v>1.9400000000023283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B32" t="str">
            <v>330000000291</v>
          </cell>
          <cell r="C32">
            <v>4000000</v>
          </cell>
          <cell r="D32" t="str">
            <v>13.06.1997</v>
          </cell>
          <cell r="E32" t="str">
            <v>Maruti ZEN- GJ-5-PP-185</v>
          </cell>
          <cell r="F32">
            <v>333798.19</v>
          </cell>
          <cell r="G32">
            <v>235394</v>
          </cell>
          <cell r="H32">
            <v>90000</v>
          </cell>
          <cell r="I32">
            <v>-8404.1900000000023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B34" t="str">
            <v>330000000306</v>
          </cell>
          <cell r="C34">
            <v>4000003</v>
          </cell>
          <cell r="D34" t="str">
            <v>08.05.1997</v>
          </cell>
          <cell r="E34" t="str">
            <v>Maruti 800- GJ-5-PP-6 AC</v>
          </cell>
          <cell r="F34">
            <v>269825.51</v>
          </cell>
          <cell r="G34">
            <v>192626</v>
          </cell>
          <cell r="H34">
            <v>77200</v>
          </cell>
          <cell r="I34">
            <v>0.48999999999068677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B36" t="str">
            <v>330000000315</v>
          </cell>
          <cell r="C36">
            <v>2000012</v>
          </cell>
          <cell r="D36" t="str">
            <v>01.04.1998</v>
          </cell>
          <cell r="E36" t="str">
            <v>Maruti GJ-5-N-7832</v>
          </cell>
          <cell r="F36">
            <v>70670</v>
          </cell>
          <cell r="G36">
            <v>43129</v>
          </cell>
          <cell r="H36">
            <v>27520</v>
          </cell>
          <cell r="I36">
            <v>-21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B38" t="str">
            <v>330000000379</v>
          </cell>
          <cell r="C38">
            <v>4000005</v>
          </cell>
          <cell r="D38" t="str">
            <v>03.05.2001</v>
          </cell>
          <cell r="E38" t="str">
            <v>SANTRO LS-HR SURANA-GJ5-AR-1702</v>
          </cell>
          <cell r="F38">
            <v>424645</v>
          </cell>
          <cell r="G38">
            <v>26808</v>
          </cell>
          <cell r="H38">
            <v>265319</v>
          </cell>
          <cell r="I38">
            <v>-132518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B40" t="str">
            <v>330000000381</v>
          </cell>
          <cell r="C40">
            <v>1001840</v>
          </cell>
          <cell r="D40" t="str">
            <v>01.04.2001</v>
          </cell>
          <cell r="E40" t="str">
            <v>MARUTI 800 GJ-5-FF-391</v>
          </cell>
          <cell r="F40">
            <v>71779</v>
          </cell>
          <cell r="G40">
            <v>39744</v>
          </cell>
          <cell r="H40">
            <v>32035</v>
          </cell>
          <cell r="I40">
            <v>0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  <cell r="H43">
            <v>0.01</v>
          </cell>
          <cell r="I43">
            <v>-46771.729999999981</v>
          </cell>
        </row>
        <row r="44">
          <cell r="B44">
            <v>2000144</v>
          </cell>
          <cell r="C44" t="str">
            <v>31.07.2001</v>
          </cell>
          <cell r="D44" t="str">
            <v>30.09.2001</v>
          </cell>
          <cell r="E44" t="str">
            <v>USER: MR.R.M.BHATIA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  <cell r="H45">
            <v>69483</v>
          </cell>
          <cell r="I45">
            <v>46716</v>
          </cell>
        </row>
        <row r="46">
          <cell r="B46">
            <v>2000144</v>
          </cell>
          <cell r="C46" t="str">
            <v>23.07.2001</v>
          </cell>
          <cell r="D46" t="str">
            <v>30.09.2001</v>
          </cell>
          <cell r="E46" t="str">
            <v>USER: MR.R.M.BHATIA</v>
          </cell>
          <cell r="F46">
            <v>234032</v>
          </cell>
          <cell r="G46">
            <v>164493.26</v>
          </cell>
          <cell r="H46">
            <v>69483.009999999995</v>
          </cell>
          <cell r="I46">
            <v>-55.729999999981374</v>
          </cell>
        </row>
        <row r="49">
          <cell r="B49" t="str">
            <v>330000000300</v>
          </cell>
          <cell r="C49">
            <v>4000017</v>
          </cell>
          <cell r="D49" t="str">
            <v>19.05.1997</v>
          </cell>
          <cell r="E49" t="str">
            <v>MARUTI ZEN,GJ-5-FF-9467</v>
          </cell>
          <cell r="F49">
            <v>336731.15</v>
          </cell>
          <cell r="G49">
            <v>244204</v>
          </cell>
          <cell r="H49">
            <v>109017.98</v>
          </cell>
          <cell r="I49">
            <v>16490.829999999958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B51" t="str">
            <v>330000000300</v>
          </cell>
          <cell r="C51">
            <v>4000018</v>
          </cell>
          <cell r="D51" t="str">
            <v>01.02.1999</v>
          </cell>
          <cell r="E51" t="str">
            <v>MARUTI ZEN,GJ-5-FF-9467</v>
          </cell>
          <cell r="F51">
            <v>9775</v>
          </cell>
          <cell r="G51">
            <v>5295</v>
          </cell>
          <cell r="H51">
            <v>0.01</v>
          </cell>
          <cell r="I51">
            <v>-4479.99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346506.15</v>
          </cell>
          <cell r="G53">
            <v>249499</v>
          </cell>
          <cell r="H53">
            <v>109017.98999999999</v>
          </cell>
          <cell r="I53">
            <v>12010.839999999958</v>
          </cell>
        </row>
        <row r="55">
          <cell r="B55" t="str">
            <v>330000000305</v>
          </cell>
          <cell r="C55">
            <v>4000012</v>
          </cell>
          <cell r="D55" t="str">
            <v>28.04.1997</v>
          </cell>
          <cell r="E55" t="str">
            <v>Maruti 800- GJ-5-PP-187 AC</v>
          </cell>
          <cell r="F55">
            <v>229552.15</v>
          </cell>
          <cell r="G55">
            <v>167688</v>
          </cell>
          <cell r="H55">
            <v>63350</v>
          </cell>
          <cell r="I55">
            <v>1485.8500000000058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B57" t="str">
            <v>330000000312</v>
          </cell>
          <cell r="C57">
            <v>4000011</v>
          </cell>
          <cell r="D57" t="str">
            <v>02.04.1997</v>
          </cell>
          <cell r="E57" t="str">
            <v>MARUTI STD CAR,GJ-5-FF-3670</v>
          </cell>
          <cell r="F57">
            <v>148108</v>
          </cell>
          <cell r="G57">
            <v>109161</v>
          </cell>
          <cell r="H57">
            <v>46065</v>
          </cell>
          <cell r="I57">
            <v>7118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  <cell r="H60">
            <v>109138.99</v>
          </cell>
          <cell r="I60">
            <v>12572.989999999991</v>
          </cell>
        </row>
        <row r="61">
          <cell r="B61">
            <v>2000237</v>
          </cell>
          <cell r="C61" t="str">
            <v>24.01.2002</v>
          </cell>
          <cell r="D61" t="str">
            <v>30.09.2001</v>
          </cell>
          <cell r="E61" t="str">
            <v>USER:MR.B.R.BAXI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  <cell r="H62">
            <v>0.01</v>
          </cell>
          <cell r="I62">
            <v>-2782.99</v>
          </cell>
        </row>
        <row r="63">
          <cell r="B63">
            <v>2000237</v>
          </cell>
          <cell r="C63" t="str">
            <v>25.01.2002</v>
          </cell>
          <cell r="D63" t="str">
            <v>30.09.2001</v>
          </cell>
          <cell r="E63" t="str">
            <v>USER:MR.B.R.BAXI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  <cell r="H64">
            <v>109139</v>
          </cell>
          <cell r="I64">
            <v>9789.9999999999909</v>
          </cell>
        </row>
        <row r="65"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B67" t="str">
            <v>330000000345</v>
          </cell>
          <cell r="C67">
            <v>4000014</v>
          </cell>
          <cell r="D67" t="str">
            <v>01.04.1999</v>
          </cell>
          <cell r="E67" t="str">
            <v>GJ-5-FF-6617-MARUTI 800 ; USER-P.M.JOSHI</v>
          </cell>
          <cell r="F67">
            <v>139493</v>
          </cell>
          <cell r="G67">
            <v>72770</v>
          </cell>
          <cell r="H67">
            <v>0.01</v>
          </cell>
          <cell r="I67">
            <v>-66722.990000000005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B69" t="str">
            <v>330000000355</v>
          </cell>
          <cell r="C69">
            <v>4000013</v>
          </cell>
          <cell r="D69" t="str">
            <v>01.04.2000</v>
          </cell>
          <cell r="E69" t="str">
            <v>A.C FOR GJ-5-FF-6617-MARUTI; USER-P.M.JOSHI</v>
          </cell>
          <cell r="F69">
            <v>23000</v>
          </cell>
          <cell r="G69">
            <v>8155</v>
          </cell>
          <cell r="H69">
            <v>42113.99</v>
          </cell>
          <cell r="I69">
            <v>27268.989999999998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162493</v>
          </cell>
          <cell r="G71">
            <v>80925</v>
          </cell>
          <cell r="H71">
            <v>42114</v>
          </cell>
          <cell r="I71">
            <v>-39454.000000000007</v>
          </cell>
        </row>
        <row r="73"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  <cell r="H74">
            <v>568010.99</v>
          </cell>
          <cell r="I74">
            <v>21652.989999999991</v>
          </cell>
        </row>
        <row r="75">
          <cell r="B75">
            <v>2000210</v>
          </cell>
          <cell r="C75" t="str">
            <v>31.12.2001</v>
          </cell>
          <cell r="D75" t="str">
            <v>30.09.2001</v>
          </cell>
          <cell r="E75" t="str">
            <v xml:space="preserve">USER-MR. P PANDE 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  <cell r="H76">
            <v>0.01</v>
          </cell>
          <cell r="I76">
            <v>-12492.99</v>
          </cell>
        </row>
        <row r="77">
          <cell r="B77">
            <v>2000210</v>
          </cell>
          <cell r="C77" t="str">
            <v>31.12.2001</v>
          </cell>
          <cell r="D77" t="str">
            <v>30.09.2001</v>
          </cell>
          <cell r="E77" t="str">
            <v xml:space="preserve">USER-MR. P PANDE CHASIS NO 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  <cell r="H78">
            <v>568011</v>
          </cell>
          <cell r="I78">
            <v>9159.9999999999909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  <cell r="H80">
            <v>127983.99</v>
          </cell>
          <cell r="I80">
            <v>-186727.01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  <cell r="H82">
            <v>0.01</v>
          </cell>
          <cell r="I82">
            <v>-38116.99</v>
          </cell>
        </row>
        <row r="83">
          <cell r="B83">
            <v>2000002</v>
          </cell>
          <cell r="C83" t="str">
            <v>17.04.2001</v>
          </cell>
          <cell r="D83" t="str">
            <v>30.09.2001</v>
          </cell>
          <cell r="E83" t="str">
            <v>CH NO 511286  USER MR S G WATWAY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  <cell r="H84">
            <v>127984</v>
          </cell>
          <cell r="I84">
            <v>-224844</v>
          </cell>
        </row>
        <row r="85"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  <cell r="H86">
            <v>35111</v>
          </cell>
          <cell r="I86">
            <v>301.39999999999418</v>
          </cell>
        </row>
        <row r="87">
          <cell r="B87">
            <v>32002474</v>
          </cell>
          <cell r="C87" t="str">
            <v>18.07.2001</v>
          </cell>
          <cell r="D87" t="str">
            <v>30.09.2001</v>
          </cell>
          <cell r="E87" t="str">
            <v>DL mali WDV of</v>
          </cell>
          <cell r="F87">
            <v>5200</v>
          </cell>
          <cell r="G87">
            <v>-427</v>
          </cell>
        </row>
      </sheetData>
      <sheetData sheetId="12" refreshError="1">
        <row r="1">
          <cell r="A1" t="str">
            <v>Essar Steel Limited</v>
          </cell>
          <cell r="B1" t="str">
            <v>Essar Steel Limited</v>
          </cell>
        </row>
        <row r="2">
          <cell r="A2" t="str">
            <v>Details of Additions  to Fixed Assets for the period April-Mar 02</v>
          </cell>
          <cell r="B2" t="str">
            <v>Details of sale of fixed Assets during the period Apr -Mar 02</v>
          </cell>
        </row>
        <row r="3">
          <cell r="A3" t="str">
            <v>Main number</v>
          </cell>
          <cell r="B3" t="str">
            <v>Doc.No</v>
          </cell>
          <cell r="C3" t="str">
            <v>Cap.date</v>
          </cell>
          <cell r="D3" t="str">
            <v>Name of Item</v>
          </cell>
          <cell r="E3" t="str">
            <v>AstValDate</v>
          </cell>
          <cell r="F3" t="str">
            <v>Acq.Value</v>
          </cell>
          <cell r="G3" t="str">
            <v>Depreciation</v>
          </cell>
        </row>
        <row r="4">
          <cell r="A4" t="str">
            <v>Off Equip - Computer 1500</v>
          </cell>
          <cell r="B4" t="str">
            <v>Main number</v>
          </cell>
          <cell r="C4" t="str">
            <v>DocumentNo</v>
          </cell>
          <cell r="D4" t="str">
            <v>Cap.date</v>
          </cell>
          <cell r="E4" t="str">
            <v>Description I</v>
          </cell>
          <cell r="F4" t="str">
            <v>cost</v>
          </cell>
          <cell r="G4" t="str">
            <v>Cum dep.</v>
          </cell>
        </row>
        <row r="5">
          <cell r="D5" t="str">
            <v>Deactivat.</v>
          </cell>
          <cell r="E5" t="str">
            <v>Description II</v>
          </cell>
        </row>
        <row r="6">
          <cell r="A6" t="str">
            <v>220000000919</v>
          </cell>
          <cell r="B6">
            <v>2000014</v>
          </cell>
          <cell r="C6" t="str">
            <v>15.05.2001</v>
          </cell>
          <cell r="D6" t="str">
            <v>CD WRITER, SOUND CARD, SPEAKER FOR PURCHASE DEPT.</v>
          </cell>
          <cell r="E6" t="str">
            <v>15.05.2001</v>
          </cell>
          <cell r="F6">
            <v>15000</v>
          </cell>
          <cell r="G6">
            <v>-2285</v>
          </cell>
        </row>
        <row r="7">
          <cell r="B7" t="str">
            <v>B area 1100</v>
          </cell>
        </row>
        <row r="8">
          <cell r="A8" t="str">
            <v>2200000009'22</v>
          </cell>
          <cell r="B8">
            <v>32001811</v>
          </cell>
          <cell r="C8" t="str">
            <v>31.05.2001</v>
          </cell>
          <cell r="D8" t="str">
            <v>PRINTER HP 640C INKJET</v>
          </cell>
          <cell r="E8" t="str">
            <v>31.05.2001</v>
          </cell>
          <cell r="F8">
            <v>5500</v>
          </cell>
          <cell r="G8">
            <v>-741</v>
          </cell>
        </row>
        <row r="9">
          <cell r="D9" t="str">
            <v>01.01.2002</v>
          </cell>
          <cell r="E9" t="str">
            <v>6010101-05  MR.PKS.MANI</v>
          </cell>
        </row>
        <row r="10">
          <cell r="A10" t="str">
            <v>220000000923</v>
          </cell>
          <cell r="B10">
            <v>2000023</v>
          </cell>
          <cell r="C10" t="str">
            <v>21.04.2001</v>
          </cell>
          <cell r="D10" t="str">
            <v>PRINTER HP DESKJET 695 CCI</v>
          </cell>
          <cell r="E10" t="str">
            <v>21.04.2001</v>
          </cell>
          <cell r="F10">
            <v>10600</v>
          </cell>
          <cell r="G10">
            <v>-1893</v>
          </cell>
        </row>
        <row r="11">
          <cell r="D11" t="str">
            <v>01.01.2002</v>
          </cell>
          <cell r="E11" t="str">
            <v>6010101-07  MR.PKS.MANI</v>
          </cell>
        </row>
        <row r="12">
          <cell r="A12" t="str">
            <v>220000000924</v>
          </cell>
          <cell r="B12">
            <v>2000023</v>
          </cell>
          <cell r="C12" t="str">
            <v>21.04.2001</v>
          </cell>
          <cell r="D12" t="str">
            <v>HARD DISC, 1.2GB</v>
          </cell>
          <cell r="E12" t="str">
            <v>21.04.2001</v>
          </cell>
          <cell r="F12">
            <v>20400</v>
          </cell>
          <cell r="G12">
            <v>-3644</v>
          </cell>
        </row>
        <row r="13">
          <cell r="D13" t="str">
            <v>01.01.2002</v>
          </cell>
          <cell r="E13" t="str">
            <v>6010101-11-MR.PKS.MANI</v>
          </cell>
        </row>
        <row r="14">
          <cell r="A14" t="str">
            <v>220000000925</v>
          </cell>
          <cell r="B14">
            <v>2000023</v>
          </cell>
          <cell r="C14" t="str">
            <v>30.04.2001</v>
          </cell>
          <cell r="D14" t="str">
            <v>PRINTER HP DESKJET W/SCANNER ATTACHMENT.</v>
          </cell>
          <cell r="E14" t="str">
            <v>30.04.2001</v>
          </cell>
          <cell r="F14">
            <v>5250</v>
          </cell>
          <cell r="G14">
            <v>-886</v>
          </cell>
        </row>
        <row r="15">
          <cell r="D15" t="str">
            <v>01.02.2002</v>
          </cell>
          <cell r="E15" t="str">
            <v>USER:CAP S. DAS</v>
          </cell>
        </row>
        <row r="16">
          <cell r="A16" t="str">
            <v>220000000926</v>
          </cell>
          <cell r="B16">
            <v>2000023</v>
          </cell>
          <cell r="C16" t="str">
            <v>30.04.2001</v>
          </cell>
          <cell r="D16" t="str">
            <v>MULTITECH MODEM 56.3 KBPS</v>
          </cell>
          <cell r="E16" t="str">
            <v>30.04.2001</v>
          </cell>
          <cell r="F16">
            <v>25200</v>
          </cell>
          <cell r="G16">
            <v>-4253</v>
          </cell>
        </row>
        <row r="17">
          <cell r="B17">
            <v>330000000276</v>
          </cell>
          <cell r="C17">
            <v>40000105</v>
          </cell>
          <cell r="D17" t="str">
            <v>01.04.1996</v>
          </cell>
          <cell r="E17" t="str">
            <v>GJ-5-FF-1633-MARUTI CAR Accessories</v>
          </cell>
          <cell r="F17">
            <v>9775</v>
          </cell>
          <cell r="G17">
            <v>8015.75</v>
          </cell>
        </row>
        <row r="18">
          <cell r="A18" t="str">
            <v>220000000927</v>
          </cell>
          <cell r="B18">
            <v>2000023</v>
          </cell>
          <cell r="C18" t="str">
            <v>30.04.2001</v>
          </cell>
          <cell r="D18" t="str">
            <v>PRINTER HP DESKJET COLOUR 670C</v>
          </cell>
          <cell r="E18" t="str">
            <v>30.04.2001</v>
          </cell>
          <cell r="F18">
            <v>15800</v>
          </cell>
          <cell r="G18">
            <v>-2667</v>
          </cell>
        </row>
        <row r="19">
          <cell r="B19">
            <v>330000000009</v>
          </cell>
          <cell r="C19">
            <v>40000105</v>
          </cell>
          <cell r="D19" t="str">
            <v>27.11.1995</v>
          </cell>
          <cell r="E19" t="str">
            <v xml:space="preserve">GJ-5-FF-1633-MARUTI CAR </v>
          </cell>
          <cell r="F19">
            <v>221914</v>
          </cell>
          <cell r="G19">
            <v>185539.82</v>
          </cell>
        </row>
        <row r="20">
          <cell r="A20" t="str">
            <v>220000000928</v>
          </cell>
          <cell r="B20">
            <v>2000023</v>
          </cell>
          <cell r="C20" t="str">
            <v>30.04.2001</v>
          </cell>
          <cell r="D20" t="str">
            <v>PRINTER HP DESKJET W/SCANNER ATTACHMENT.</v>
          </cell>
          <cell r="E20" t="str">
            <v>30.04.2001</v>
          </cell>
          <cell r="F20">
            <v>15750</v>
          </cell>
          <cell r="G20">
            <v>-2658</v>
          </cell>
        </row>
        <row r="21">
          <cell r="B21">
            <v>330000000008</v>
          </cell>
          <cell r="C21">
            <v>40000104</v>
          </cell>
          <cell r="D21" t="str">
            <v>27.11.1995</v>
          </cell>
          <cell r="E21" t="str">
            <v>GJ-5-FF-1633-MARUTI CAR Accessories</v>
          </cell>
          <cell r="F21">
            <v>13019</v>
          </cell>
          <cell r="G21">
            <v>10886.58</v>
          </cell>
        </row>
        <row r="22">
          <cell r="A22" t="str">
            <v>220000000929</v>
          </cell>
          <cell r="B22">
            <v>2000023</v>
          </cell>
          <cell r="C22" t="str">
            <v>18.05.2001</v>
          </cell>
          <cell r="D22" t="str">
            <v>ANTI VIRUS SOFTWARE</v>
          </cell>
          <cell r="E22" t="str">
            <v>18.05.2001</v>
          </cell>
          <cell r="F22">
            <v>17472</v>
          </cell>
          <cell r="G22">
            <v>-2604</v>
          </cell>
        </row>
        <row r="24">
          <cell r="A24" t="str">
            <v>220000000930</v>
          </cell>
          <cell r="B24">
            <v>2000023</v>
          </cell>
          <cell r="C24" t="str">
            <v>18.05.2001</v>
          </cell>
          <cell r="D24" t="str">
            <v>LCD DISPLAY 15"</v>
          </cell>
          <cell r="E24" t="str">
            <v>18.05.2001</v>
          </cell>
          <cell r="F24">
            <v>106000</v>
          </cell>
          <cell r="G24">
            <v>-15798</v>
          </cell>
        </row>
        <row r="26">
          <cell r="A26" t="str">
            <v>220000000931</v>
          </cell>
          <cell r="B26">
            <v>2000023</v>
          </cell>
          <cell r="C26" t="str">
            <v>31.05.2001</v>
          </cell>
          <cell r="D26" t="str">
            <v>Y2K COMPLIANT SOFTWARE (EPROM)</v>
          </cell>
          <cell r="E26" t="str">
            <v>31.05.2001</v>
          </cell>
          <cell r="F26">
            <v>23400</v>
          </cell>
          <cell r="G26">
            <v>-3154</v>
          </cell>
        </row>
        <row r="27">
          <cell r="B27" t="str">
            <v>B Area 1500</v>
          </cell>
        </row>
        <row r="28">
          <cell r="A28" t="str">
            <v>220000000932</v>
          </cell>
          <cell r="B28">
            <v>2000023</v>
          </cell>
          <cell r="C28" t="str">
            <v>31.05.2001</v>
          </cell>
          <cell r="D28" t="str">
            <v>LAPTOP COMPUTER PENTIUM MMX COLOR LCD</v>
          </cell>
          <cell r="E28" t="str">
            <v>31.05.2001</v>
          </cell>
          <cell r="F28">
            <v>29500</v>
          </cell>
          <cell r="G28">
            <v>-3976</v>
          </cell>
        </row>
        <row r="29">
          <cell r="D29" t="str">
            <v>31.07.2001</v>
          </cell>
          <cell r="E29" t="str">
            <v>6010103-09-MR.SELVARAJ P.</v>
          </cell>
          <cell r="G29">
            <v>0</v>
          </cell>
        </row>
        <row r="30">
          <cell r="A30" t="str">
            <v>220000000933</v>
          </cell>
          <cell r="B30">
            <v>2000023</v>
          </cell>
          <cell r="C30" t="str">
            <v>14.06.2001</v>
          </cell>
          <cell r="D30" t="str">
            <v>PC PENTIUM II PRELOADED 98 WITH MEDIA</v>
          </cell>
          <cell r="E30" t="str">
            <v>14.06.2001</v>
          </cell>
          <cell r="F30">
            <v>55000</v>
          </cell>
          <cell r="G30">
            <v>-6570</v>
          </cell>
        </row>
        <row r="31">
          <cell r="D31" t="str">
            <v>01.07.2001</v>
          </cell>
          <cell r="E31" t="str">
            <v>USER: MR.A.K.DAHIWAL / N.K.MODI</v>
          </cell>
          <cell r="G31">
            <v>0</v>
          </cell>
        </row>
        <row r="32">
          <cell r="A32" t="str">
            <v>220000000934</v>
          </cell>
          <cell r="B32">
            <v>2000023</v>
          </cell>
          <cell r="C32" t="str">
            <v>23.06.2001</v>
          </cell>
          <cell r="D32" t="str">
            <v>PENTIUM II SERVER, 400 Mhz.</v>
          </cell>
          <cell r="E32" t="str">
            <v>23.06.2001</v>
          </cell>
          <cell r="F32">
            <v>1075000</v>
          </cell>
          <cell r="G32">
            <v>-117808</v>
          </cell>
        </row>
        <row r="33">
          <cell r="D33" t="str">
            <v>01.08.2001</v>
          </cell>
          <cell r="E33" t="str">
            <v>User :MR. S. BHATNAGAR</v>
          </cell>
        </row>
        <row r="34">
          <cell r="A34" t="str">
            <v>220000000935</v>
          </cell>
          <cell r="B34">
            <v>2000023</v>
          </cell>
          <cell r="C34" t="str">
            <v>25.06.2001</v>
          </cell>
          <cell r="D34" t="str">
            <v>PENTIUM-III PC FOR CLIENT WITH 64 MB RA</v>
          </cell>
          <cell r="E34" t="str">
            <v>25.06.2001</v>
          </cell>
          <cell r="F34">
            <v>86320</v>
          </cell>
          <cell r="G34">
            <v>-9271</v>
          </cell>
        </row>
        <row r="35">
          <cell r="D35" t="str">
            <v>01.08.2001</v>
          </cell>
          <cell r="E35" t="str">
            <v>User : MR.T.K.SUDHARSHAN</v>
          </cell>
          <cell r="G35">
            <v>0</v>
          </cell>
        </row>
        <row r="36">
          <cell r="A36" t="str">
            <v>220000000936</v>
          </cell>
          <cell r="B36">
            <v>2000023</v>
          </cell>
          <cell r="C36" t="str">
            <v>25.06.2001</v>
          </cell>
          <cell r="D36" t="str">
            <v>PENTIUM-III XEON PC BASED SERVER,512 MB</v>
          </cell>
          <cell r="E36" t="str">
            <v>25.06.2001</v>
          </cell>
          <cell r="F36">
            <v>296400</v>
          </cell>
          <cell r="G36">
            <v>-31833</v>
          </cell>
        </row>
        <row r="37">
          <cell r="D37" t="str">
            <v>31.05.2001</v>
          </cell>
          <cell r="E37" t="str">
            <v>USER: MR. K.V.MALLESWARA RAO</v>
          </cell>
        </row>
        <row r="38">
          <cell r="A38" t="str">
            <v>220000000937</v>
          </cell>
          <cell r="B38">
            <v>2000039</v>
          </cell>
          <cell r="C38" t="str">
            <v>30.04.2001</v>
          </cell>
          <cell r="D38" t="str">
            <v>MySAP.COM START UP PACK SOFTWARE</v>
          </cell>
          <cell r="E38" t="str">
            <v>30.04.2001</v>
          </cell>
          <cell r="F38">
            <v>1521000</v>
          </cell>
          <cell r="G38">
            <v>-256695</v>
          </cell>
        </row>
        <row r="39">
          <cell r="D39" t="str">
            <v>31.07.2001</v>
          </cell>
          <cell r="E39" t="str">
            <v>SANTRO LS-HR SURANA-GJ5-AR-1702</v>
          </cell>
        </row>
        <row r="40">
          <cell r="A40" t="str">
            <v>220000000944</v>
          </cell>
          <cell r="B40">
            <v>32002471</v>
          </cell>
          <cell r="C40" t="str">
            <v>01.07.2001</v>
          </cell>
          <cell r="D40" t="str">
            <v>E.MAIL MODEM - D LINK 56.0 KBPS-HOSPET OFFICE</v>
          </cell>
          <cell r="E40" t="str">
            <v>01.07.2001</v>
          </cell>
          <cell r="F40">
            <v>2800</v>
          </cell>
          <cell r="G40">
            <v>-282</v>
          </cell>
        </row>
        <row r="41">
          <cell r="D41" t="str">
            <v>01.09.2001</v>
          </cell>
          <cell r="E41" t="str">
            <v>USER: MR.P.T.RAO</v>
          </cell>
        </row>
        <row r="42">
          <cell r="A42" t="str">
            <v>220000000946</v>
          </cell>
          <cell r="B42">
            <v>2000105</v>
          </cell>
          <cell r="C42" t="str">
            <v>13.09.2001</v>
          </cell>
          <cell r="D42" t="str">
            <v>PRINTER,MODEL NO : GS 2415,GODREJ</v>
          </cell>
          <cell r="E42" t="str">
            <v>13.09.2001</v>
          </cell>
          <cell r="F42">
            <v>63116</v>
          </cell>
          <cell r="G42">
            <v>-1245</v>
          </cell>
        </row>
        <row r="43">
          <cell r="B43" t="str">
            <v>330000000261</v>
          </cell>
          <cell r="C43">
            <v>4000008</v>
          </cell>
          <cell r="D43" t="str">
            <v>05.11.1996</v>
          </cell>
          <cell r="E43" t="str">
            <v>MARUTI STD CAR  GJ-5-FF-6247</v>
          </cell>
          <cell r="F43">
            <v>198757</v>
          </cell>
          <cell r="G43">
            <v>151985.26</v>
          </cell>
        </row>
        <row r="44">
          <cell r="A44" t="str">
            <v>220000000947</v>
          </cell>
          <cell r="B44">
            <v>2000144</v>
          </cell>
          <cell r="C44" t="str">
            <v>31.07.2001</v>
          </cell>
          <cell r="D44" t="str">
            <v>MICROSOFT PROXY SERVER VER 2.0 SOFTWARE</v>
          </cell>
          <cell r="E44" t="str">
            <v>31.07.2001</v>
          </cell>
          <cell r="F44">
            <v>30000</v>
          </cell>
          <cell r="G44">
            <v>-2038</v>
          </cell>
        </row>
        <row r="45">
          <cell r="B45" t="str">
            <v>330000000353</v>
          </cell>
          <cell r="C45">
            <v>4000007</v>
          </cell>
          <cell r="D45" t="str">
            <v>01.04.2000</v>
          </cell>
          <cell r="E45" t="str">
            <v>MARUTI GJ-5-FF-6247-A.C &amp; OTHER ACCORIES</v>
          </cell>
          <cell r="F45">
            <v>35275</v>
          </cell>
          <cell r="G45">
            <v>12508</v>
          </cell>
        </row>
        <row r="46">
          <cell r="A46" t="str">
            <v>220000000948</v>
          </cell>
          <cell r="B46">
            <v>2000144</v>
          </cell>
          <cell r="C46" t="str">
            <v>23.07.2001</v>
          </cell>
          <cell r="D46" t="str">
            <v>BAR CODE PRINTER DMX 600 CODRA TT8520</v>
          </cell>
          <cell r="E46" t="str">
            <v>23.07.2001</v>
          </cell>
          <cell r="F46">
            <v>38480</v>
          </cell>
          <cell r="G46">
            <v>-2952</v>
          </cell>
        </row>
        <row r="49">
          <cell r="A49" t="str">
            <v>220000000949</v>
          </cell>
          <cell r="B49">
            <v>2000145</v>
          </cell>
          <cell r="C49" t="str">
            <v>31.07.2001</v>
          </cell>
          <cell r="D49" t="str">
            <v>LASER JET PRINTER,MODEL:6M PLUS, HEWLETT</v>
          </cell>
          <cell r="E49" t="str">
            <v>31.07.2001</v>
          </cell>
          <cell r="F49">
            <v>38600</v>
          </cell>
          <cell r="G49">
            <v>-2623</v>
          </cell>
        </row>
        <row r="50">
          <cell r="D50" t="str">
            <v>30.09.2001</v>
          </cell>
          <cell r="E50" t="str">
            <v>USER:Mr.T SUBRAMANIUM (UGPAWAR)</v>
          </cell>
        </row>
        <row r="51">
          <cell r="A51" t="str">
            <v>220000000950</v>
          </cell>
          <cell r="B51">
            <v>2000145</v>
          </cell>
          <cell r="C51" t="str">
            <v>27.07.2001</v>
          </cell>
          <cell r="D51" t="str">
            <v>COLOUR MONITOR, SIZE:15" &amp; SWITH 8 PORT</v>
          </cell>
          <cell r="E51" t="str">
            <v>27.07.2001</v>
          </cell>
          <cell r="F51">
            <v>13450</v>
          </cell>
          <cell r="G51">
            <v>-973</v>
          </cell>
        </row>
        <row r="52">
          <cell r="D52" t="str">
            <v>30.09.2001</v>
          </cell>
          <cell r="E52" t="str">
            <v>USER:Mr.T SUBRAMANIUM (UGPAWAR)</v>
          </cell>
        </row>
        <row r="53">
          <cell r="A53">
            <v>220000000957</v>
          </cell>
          <cell r="B53">
            <v>2000223</v>
          </cell>
          <cell r="C53">
            <v>37303</v>
          </cell>
          <cell r="D53" t="str">
            <v>ITSOURCE INDIA PURCHASE OF LAPTOP PC FOR H SHEKAR</v>
          </cell>
          <cell r="E53" t="str">
            <v>16.02.2002</v>
          </cell>
          <cell r="F53">
            <v>128000</v>
          </cell>
          <cell r="G53">
            <v>-6172</v>
          </cell>
        </row>
        <row r="55">
          <cell r="A55">
            <v>220000000958</v>
          </cell>
          <cell r="B55">
            <v>2000234</v>
          </cell>
          <cell r="C55" t="str">
            <v>21.01.2002</v>
          </cell>
          <cell r="D55" t="str">
            <v>LAPTOP COMPUTER PENTIUM MMX COLOR LCD</v>
          </cell>
          <cell r="E55" t="str">
            <v>21.01.2002</v>
          </cell>
          <cell r="F55">
            <v>87000</v>
          </cell>
          <cell r="G55">
            <v>-6674</v>
          </cell>
        </row>
        <row r="56">
          <cell r="D56" t="str">
            <v>30.09.2001</v>
          </cell>
          <cell r="E56" t="str">
            <v>User : MR.MOTILAL CHOUDHARY</v>
          </cell>
        </row>
        <row r="57">
          <cell r="A57">
            <v>220000000959</v>
          </cell>
          <cell r="B57">
            <v>2000234</v>
          </cell>
          <cell r="C57" t="str">
            <v>15.03.2002</v>
          </cell>
          <cell r="D57" t="str">
            <v>WINDOWS-NT SERVER LICENSE FOR 10 USERS</v>
          </cell>
          <cell r="E57" t="str">
            <v>15.03.2002</v>
          </cell>
          <cell r="F57">
            <v>320000</v>
          </cell>
          <cell r="G57">
            <v>-5962</v>
          </cell>
        </row>
        <row r="58">
          <cell r="D58" t="str">
            <v>30.09.2001</v>
          </cell>
          <cell r="E58" t="str">
            <v>USER:MR.M.M.PALTANWALE</v>
          </cell>
        </row>
        <row r="59">
          <cell r="A59">
            <v>220000000960</v>
          </cell>
          <cell r="B59">
            <v>2000234</v>
          </cell>
          <cell r="C59" t="str">
            <v>15.03.2002</v>
          </cell>
          <cell r="D59" t="str">
            <v>WINDOWS 2000 CLIENT LICENSE FOR 25 USERS</v>
          </cell>
          <cell r="E59" t="str">
            <v>15.03.2002</v>
          </cell>
          <cell r="F59">
            <v>35880</v>
          </cell>
          <cell r="G59">
            <v>-668</v>
          </cell>
        </row>
        <row r="60">
          <cell r="B60" t="str">
            <v>330000000331</v>
          </cell>
          <cell r="C60">
            <v>4000019</v>
          </cell>
          <cell r="D60" t="str">
            <v>05.06.1998</v>
          </cell>
          <cell r="E60" t="str">
            <v>MARUTI GJ-5-PP-3024</v>
          </cell>
          <cell r="F60">
            <v>256457</v>
          </cell>
          <cell r="G60">
            <v>159891</v>
          </cell>
        </row>
        <row r="61">
          <cell r="A61">
            <v>220000000961</v>
          </cell>
          <cell r="B61">
            <v>2000237</v>
          </cell>
          <cell r="C61" t="str">
            <v>24.01.2002</v>
          </cell>
          <cell r="D61" t="str">
            <v>PRINTER,DESK JET,COLOUR,HP 850 CR</v>
          </cell>
          <cell r="E61" t="str">
            <v>24.01.2002</v>
          </cell>
          <cell r="F61">
            <v>5200</v>
          </cell>
          <cell r="G61">
            <v>-382</v>
          </cell>
        </row>
        <row r="62">
          <cell r="B62" t="str">
            <v>330000000331</v>
          </cell>
          <cell r="C62">
            <v>4000020</v>
          </cell>
          <cell r="D62" t="str">
            <v>07.08.1998</v>
          </cell>
          <cell r="E62" t="str">
            <v>MARUTI GJ-5-PP-3024</v>
          </cell>
          <cell r="F62">
            <v>6992</v>
          </cell>
          <cell r="G62">
            <v>4209</v>
          </cell>
        </row>
        <row r="63">
          <cell r="A63">
            <v>220000000962</v>
          </cell>
          <cell r="B63">
            <v>2000237</v>
          </cell>
          <cell r="C63" t="str">
            <v>25.01.2002</v>
          </cell>
          <cell r="D63" t="str">
            <v>PRINTER,DESK JET,COLOUR,HP 850 CR</v>
          </cell>
          <cell r="E63" t="str">
            <v>25.01.2002</v>
          </cell>
          <cell r="F63">
            <v>5200</v>
          </cell>
          <cell r="G63">
            <v>-376</v>
          </cell>
        </row>
        <row r="64">
          <cell r="F64">
            <v>263449</v>
          </cell>
          <cell r="G64">
            <v>164100</v>
          </cell>
        </row>
        <row r="65">
          <cell r="A65">
            <v>220000000963</v>
          </cell>
          <cell r="B65">
            <v>2000237</v>
          </cell>
          <cell r="C65" t="str">
            <v>30.01.2002</v>
          </cell>
          <cell r="D65" t="str">
            <v>PRINTER,DESK JET,COLOUR,HP 850 CR</v>
          </cell>
          <cell r="E65" t="str">
            <v>30.01.2002</v>
          </cell>
          <cell r="F65">
            <v>9350</v>
          </cell>
          <cell r="G65">
            <v>-625</v>
          </cell>
        </row>
        <row r="67">
          <cell r="A67">
            <v>220000000951</v>
          </cell>
          <cell r="B67">
            <v>2000203</v>
          </cell>
          <cell r="C67" t="str">
            <v>24.10.2001</v>
          </cell>
          <cell r="D67" t="str">
            <v>PENTIUM-III PC FOR CLIENT WITH 64 MB RA</v>
          </cell>
          <cell r="E67" t="str">
            <v>31.12.2001</v>
          </cell>
          <cell r="F67">
            <v>51678</v>
          </cell>
          <cell r="G67">
            <v>-9005</v>
          </cell>
        </row>
        <row r="68">
          <cell r="D68" t="str">
            <v>30.09.2001</v>
          </cell>
          <cell r="E68" t="str">
            <v>USER-P.M.JOSHI</v>
          </cell>
        </row>
        <row r="69">
          <cell r="A69">
            <v>220000000952</v>
          </cell>
          <cell r="B69">
            <v>2000203</v>
          </cell>
          <cell r="C69" t="str">
            <v>07.11.2001</v>
          </cell>
          <cell r="D69" t="str">
            <v>LAPTOP COMPUTER PENTIUM MMX COLOR LCD</v>
          </cell>
          <cell r="E69" t="str">
            <v>31.12.2001</v>
          </cell>
          <cell r="F69">
            <v>78500</v>
          </cell>
          <cell r="G69">
            <v>-12474</v>
          </cell>
        </row>
        <row r="70">
          <cell r="D70" t="str">
            <v>30.09.2001</v>
          </cell>
          <cell r="E70" t="str">
            <v>USER-P.M.JOSHI</v>
          </cell>
        </row>
        <row r="71">
          <cell r="A71">
            <v>220000000953</v>
          </cell>
          <cell r="B71">
            <v>2000203</v>
          </cell>
          <cell r="C71" t="str">
            <v>07.11.2001</v>
          </cell>
          <cell r="D71" t="str">
            <v>DESK JET 560 COLOUR INKLET PRINTER,HP</v>
          </cell>
          <cell r="E71" t="str">
            <v>31.12.2001</v>
          </cell>
          <cell r="F71">
            <v>5100</v>
          </cell>
          <cell r="G71">
            <v>-810</v>
          </cell>
        </row>
        <row r="73">
          <cell r="A73">
            <v>220000000954</v>
          </cell>
          <cell r="B73">
            <v>2000203</v>
          </cell>
          <cell r="C73" t="str">
            <v>07.11.2001</v>
          </cell>
          <cell r="D73" t="str">
            <v>UTP CABLE, E.CAT.5,4 PAIR</v>
          </cell>
          <cell r="E73" t="str">
            <v>31.12.2001</v>
          </cell>
          <cell r="F73">
            <v>18254.5</v>
          </cell>
          <cell r="G73">
            <v>-2901</v>
          </cell>
        </row>
        <row r="74">
          <cell r="B74" t="str">
            <v>330000000363</v>
          </cell>
          <cell r="C74">
            <v>4000009</v>
          </cell>
          <cell r="D74" t="str">
            <v>01.12.2000</v>
          </cell>
          <cell r="E74" t="str">
            <v>GJ-5-AR-0058HUNDAI  MR P.PANDE</v>
          </cell>
          <cell r="F74">
            <v>684649</v>
          </cell>
          <cell r="G74">
            <v>138291</v>
          </cell>
        </row>
        <row r="75">
          <cell r="A75">
            <v>220000000955</v>
          </cell>
          <cell r="B75">
            <v>2000210</v>
          </cell>
          <cell r="C75" t="str">
            <v>31.12.2001</v>
          </cell>
          <cell r="D75" t="str">
            <v>PRINTER HP DESKJET 670 C COLOR</v>
          </cell>
          <cell r="E75" t="str">
            <v>31.12.2001</v>
          </cell>
          <cell r="F75">
            <v>9550</v>
          </cell>
          <cell r="G75">
            <v>-952</v>
          </cell>
        </row>
        <row r="76">
          <cell r="B76" t="str">
            <v>330000000363</v>
          </cell>
          <cell r="C76">
            <v>4000010</v>
          </cell>
          <cell r="D76" t="str">
            <v>01.12.2000</v>
          </cell>
          <cell r="E76" t="str">
            <v>GJ-5-AR-0058HUNDAI ACCENT*EXPENSES-</v>
          </cell>
          <cell r="F76">
            <v>15655</v>
          </cell>
          <cell r="G76">
            <v>3162</v>
          </cell>
        </row>
        <row r="77">
          <cell r="A77">
            <v>220000000956</v>
          </cell>
          <cell r="B77">
            <v>2000210</v>
          </cell>
          <cell r="C77" t="str">
            <v>31.12.2001</v>
          </cell>
          <cell r="D77" t="str">
            <v>PRINTER HP DESKJET 670 C COLOR</v>
          </cell>
          <cell r="E77" t="str">
            <v>31.12.2001</v>
          </cell>
          <cell r="F77">
            <v>11000</v>
          </cell>
          <cell r="G77">
            <v>-1097</v>
          </cell>
        </row>
        <row r="78">
          <cell r="F78">
            <v>700304</v>
          </cell>
          <cell r="G78">
            <v>141453</v>
          </cell>
        </row>
        <row r="79">
          <cell r="F79">
            <v>4274750.5</v>
          </cell>
          <cell r="G79">
            <v>-524947</v>
          </cell>
        </row>
        <row r="80">
          <cell r="B80" t="str">
            <v>330000000372</v>
          </cell>
          <cell r="C80">
            <v>4000015</v>
          </cell>
          <cell r="D80" t="str">
            <v>29.01.2001</v>
          </cell>
          <cell r="E80" t="str">
            <v>MARUTI*ZEN*GJ*5*AR*766**MR S G WATWAY</v>
          </cell>
          <cell r="F80">
            <v>377984</v>
          </cell>
          <cell r="G80">
            <v>63273</v>
          </cell>
        </row>
        <row r="81">
          <cell r="D81" t="str">
            <v>30.09.2001</v>
          </cell>
          <cell r="E81" t="str">
            <v>CH NO 511286 ENG NO 491523</v>
          </cell>
        </row>
        <row r="82">
          <cell r="A82" t="str">
            <v>B Area 1900</v>
          </cell>
          <cell r="B82" t="str">
            <v>330000000372</v>
          </cell>
          <cell r="C82">
            <v>4000016</v>
          </cell>
          <cell r="D82" t="str">
            <v>29.01.2001</v>
          </cell>
          <cell r="E82" t="str">
            <v>MARUTI*ZEN*GJ*5*AR*766*RTO *OCTORI*INSU.</v>
          </cell>
          <cell r="F82">
            <v>45780</v>
          </cell>
          <cell r="G82">
            <v>7663</v>
          </cell>
        </row>
        <row r="83">
          <cell r="A83" t="str">
            <v>220000000917</v>
          </cell>
          <cell r="B83">
            <v>2000002</v>
          </cell>
          <cell r="C83" t="str">
            <v>17.04.2001</v>
          </cell>
          <cell r="D83" t="str">
            <v>LAPTOP COMPUTER COMPAQ PRESARIO 1200XL:CORP FIN</v>
          </cell>
          <cell r="E83" t="str">
            <v>17.04.2001</v>
          </cell>
          <cell r="F83">
            <v>208000</v>
          </cell>
          <cell r="G83">
            <v>-38067</v>
          </cell>
        </row>
        <row r="84">
          <cell r="F84">
            <v>423764</v>
          </cell>
          <cell r="G84">
            <v>70936</v>
          </cell>
        </row>
        <row r="85">
          <cell r="A85" t="str">
            <v>220000000918</v>
          </cell>
          <cell r="B85">
            <v>32000567</v>
          </cell>
          <cell r="C85" t="str">
            <v>03.05.2001</v>
          </cell>
          <cell r="D85" t="str">
            <v>COMPUTER COMPAQ DP SB FOR MR. J MEHRA AT MUMBAI</v>
          </cell>
          <cell r="E85" t="str">
            <v>03.05.2001</v>
          </cell>
          <cell r="F85">
            <v>58000</v>
          </cell>
          <cell r="G85">
            <v>-9598</v>
          </cell>
        </row>
        <row r="86">
          <cell r="B86" t="str">
            <v>330000000282</v>
          </cell>
          <cell r="C86">
            <v>4000006</v>
          </cell>
          <cell r="D86" t="str">
            <v>01.04.1997</v>
          </cell>
          <cell r="E86" t="str">
            <v>Maruti Car- GJ-5-FF-282*330000000282</v>
          </cell>
          <cell r="F86">
            <v>132738.6</v>
          </cell>
          <cell r="G86">
            <v>97929</v>
          </cell>
        </row>
        <row r="87">
          <cell r="A87" t="str">
            <v>220000000938</v>
          </cell>
          <cell r="B87">
            <v>32002474</v>
          </cell>
          <cell r="C87" t="str">
            <v>18.07.2001</v>
          </cell>
          <cell r="D87" t="str">
            <v>MULTIMEDIA KIT</v>
          </cell>
          <cell r="E87" t="str">
            <v>18.07.2001</v>
          </cell>
          <cell r="F87">
            <v>5200</v>
          </cell>
          <cell r="G87">
            <v>-427</v>
          </cell>
        </row>
        <row r="89">
          <cell r="A89" t="str">
            <v>220000000945</v>
          </cell>
          <cell r="B89">
            <v>2000057</v>
          </cell>
          <cell r="C89" t="str">
            <v>18.06.2001</v>
          </cell>
          <cell r="D89" t="str">
            <v>PRINTER,COLOUR HP DJ 640C SNO SIPL-THOB9E3QIM</v>
          </cell>
          <cell r="E89" t="str">
            <v>18.06.2001</v>
          </cell>
          <cell r="F89">
            <v>5750</v>
          </cell>
          <cell r="G89">
            <v>-662</v>
          </cell>
        </row>
        <row r="91">
          <cell r="F91">
            <v>276950</v>
          </cell>
          <cell r="G91">
            <v>-48754</v>
          </cell>
        </row>
        <row r="93">
          <cell r="D93" t="str">
            <v xml:space="preserve">Off Equip - Computer </v>
          </cell>
          <cell r="F93">
            <v>4551700.5</v>
          </cell>
          <cell r="G93">
            <v>-573701</v>
          </cell>
        </row>
        <row r="95">
          <cell r="A95" t="str">
            <v>Office Eq.Others</v>
          </cell>
        </row>
        <row r="96">
          <cell r="A96" t="str">
            <v>B Area 1100</v>
          </cell>
        </row>
        <row r="98">
          <cell r="A98">
            <v>230000001220</v>
          </cell>
          <cell r="B98">
            <v>2000152</v>
          </cell>
          <cell r="C98" t="str">
            <v>09.05.2001</v>
          </cell>
          <cell r="D98" t="str">
            <v>MOBILE HAND SET-R.E.BAILEY HBI PLANT</v>
          </cell>
          <cell r="E98" t="str">
            <v>09.05.2001</v>
          </cell>
          <cell r="F98">
            <v>8000</v>
          </cell>
          <cell r="G98">
            <v>-723</v>
          </cell>
        </row>
        <row r="99">
          <cell r="D99" t="str">
            <v>RE Bailey purchase of Mobile Nokia make</v>
          </cell>
        </row>
        <row r="102">
          <cell r="A102" t="str">
            <v>B Area 1500</v>
          </cell>
        </row>
        <row r="104">
          <cell r="A104" t="str">
            <v>230000001075</v>
          </cell>
          <cell r="B104">
            <v>2000001</v>
          </cell>
          <cell r="C104" t="str">
            <v>09.09.2000</v>
          </cell>
          <cell r="D104" t="str">
            <v>MOBILE NOKIA FOR MR. ARUN JANI- PROCUREMENT</v>
          </cell>
          <cell r="E104" t="str">
            <v>09.09.2000</v>
          </cell>
          <cell r="F104">
            <v>4500</v>
          </cell>
          <cell r="G104">
            <v>-295</v>
          </cell>
        </row>
        <row r="106">
          <cell r="A106" t="str">
            <v>230000001183</v>
          </cell>
          <cell r="B106">
            <v>2000001</v>
          </cell>
          <cell r="C106" t="str">
            <v>12.04.2001</v>
          </cell>
          <cell r="D106" t="str">
            <v>MOBILE HANDSET FOR S.NAG/SUKANT BEHRA</v>
          </cell>
          <cell r="E106" t="str">
            <v>12.04.2001</v>
          </cell>
          <cell r="F106">
            <v>13000</v>
          </cell>
          <cell r="G106">
            <v>-852</v>
          </cell>
        </row>
        <row r="108">
          <cell r="A108" t="str">
            <v>230000001185</v>
          </cell>
          <cell r="B108">
            <v>2000004</v>
          </cell>
          <cell r="C108" t="str">
            <v>09.04.2001</v>
          </cell>
          <cell r="D108" t="str">
            <v>MOBILE HANDSET FOR M.K.JOSHI</v>
          </cell>
          <cell r="E108" t="str">
            <v>09.04.2001</v>
          </cell>
          <cell r="F108">
            <v>9700</v>
          </cell>
          <cell r="G108">
            <v>-647</v>
          </cell>
        </row>
        <row r="110">
          <cell r="A110" t="str">
            <v>230000001189</v>
          </cell>
          <cell r="B110">
            <v>2000010</v>
          </cell>
          <cell r="C110" t="str">
            <v>17.04.2001</v>
          </cell>
          <cell r="D110" t="str">
            <v>MOBILE PHONE NOKIA FOR JESSY POTHEN &amp; MANIKANDAN</v>
          </cell>
          <cell r="E110" t="str">
            <v>17.04.2001</v>
          </cell>
          <cell r="F110">
            <v>13100</v>
          </cell>
          <cell r="G110">
            <v>-834</v>
          </cell>
        </row>
        <row r="112">
          <cell r="A112" t="str">
            <v>230000001190</v>
          </cell>
          <cell r="B112">
            <v>2000009</v>
          </cell>
          <cell r="C112" t="str">
            <v>03.05.2001</v>
          </cell>
          <cell r="D112" t="str">
            <v>M0BILE PHONE NOKIA FOR (AS PER LIST)</v>
          </cell>
          <cell r="E112" t="str">
            <v>03.05.2001</v>
          </cell>
          <cell r="F112">
            <v>34200</v>
          </cell>
          <cell r="G112">
            <v>-1968</v>
          </cell>
        </row>
        <row r="114">
          <cell r="A114" t="str">
            <v>230000001191</v>
          </cell>
          <cell r="B114">
            <v>2000011</v>
          </cell>
          <cell r="C114" t="str">
            <v>12.05.2001</v>
          </cell>
          <cell r="D114" t="str">
            <v>M0BILE PHONE NOKIA FOR (AS PER LIST)</v>
          </cell>
          <cell r="E114" t="str">
            <v>12.05.2001</v>
          </cell>
          <cell r="F114">
            <v>22800</v>
          </cell>
          <cell r="G114">
            <v>-1234</v>
          </cell>
        </row>
        <row r="116">
          <cell r="A116" t="str">
            <v>230000001192</v>
          </cell>
          <cell r="B116">
            <v>2000009</v>
          </cell>
          <cell r="C116" t="str">
            <v>03.05.2001</v>
          </cell>
          <cell r="D116" t="str">
            <v>M0BILE PHONE NOKIA FOR (AS PER LIST)</v>
          </cell>
          <cell r="E116" t="str">
            <v>03.05.2001</v>
          </cell>
          <cell r="F116">
            <v>34200</v>
          </cell>
          <cell r="G116">
            <v>-1968</v>
          </cell>
        </row>
        <row r="118">
          <cell r="A118" t="str">
            <v>230000001193</v>
          </cell>
          <cell r="B118">
            <v>2000013</v>
          </cell>
          <cell r="C118" t="str">
            <v>17.05.2001</v>
          </cell>
          <cell r="D118" t="str">
            <v>AQUA GUARD FOR NAND SCHOOL</v>
          </cell>
          <cell r="E118" t="str">
            <v>17.05.2001</v>
          </cell>
          <cell r="F118">
            <v>4956</v>
          </cell>
          <cell r="G118">
            <v>-259</v>
          </cell>
        </row>
        <row r="120">
          <cell r="A120" t="str">
            <v>230000001194</v>
          </cell>
          <cell r="B120">
            <v>2000015</v>
          </cell>
          <cell r="C120" t="str">
            <v>27.04.2001</v>
          </cell>
          <cell r="D120" t="str">
            <v>MOBILE PHONE NOKIA FOR K. SUNIL KUMAR</v>
          </cell>
          <cell r="E120" t="str">
            <v>27.04.2001</v>
          </cell>
          <cell r="F120">
            <v>9588</v>
          </cell>
          <cell r="G120">
            <v>-574</v>
          </cell>
        </row>
        <row r="122">
          <cell r="A122" t="str">
            <v>230000001196</v>
          </cell>
          <cell r="B122">
            <v>2000021</v>
          </cell>
          <cell r="C122" t="str">
            <v>28.04.2001</v>
          </cell>
          <cell r="D122" t="str">
            <v>FAX MACHINE,F-800,MODI XEROX MAKE</v>
          </cell>
          <cell r="E122" t="str">
            <v>28.04.2001</v>
          </cell>
          <cell r="F122">
            <v>10500</v>
          </cell>
          <cell r="G122">
            <v>-624</v>
          </cell>
        </row>
        <row r="124">
          <cell r="A124" t="str">
            <v>230000001197</v>
          </cell>
          <cell r="B124">
            <v>2000027</v>
          </cell>
          <cell r="C124" t="str">
            <v>18.05.2001</v>
          </cell>
          <cell r="D124" t="str">
            <v>HOT &amp; COLD WATER DISPENSER,CAP:20LTRS</v>
          </cell>
          <cell r="E124" t="str">
            <v>18.05.2001</v>
          </cell>
          <cell r="F124">
            <v>11500</v>
          </cell>
          <cell r="G124">
            <v>-596</v>
          </cell>
        </row>
        <row r="126">
          <cell r="A126" t="str">
            <v>230000001198</v>
          </cell>
          <cell r="B126">
            <v>2000065</v>
          </cell>
          <cell r="C126" t="str">
            <v>13.06.2001</v>
          </cell>
          <cell r="D126" t="str">
            <v>MOBILE PHONE K.RANG/SG WAT/NAVIN BH/PALIA</v>
          </cell>
          <cell r="E126" t="str">
            <v>13.06.2001</v>
          </cell>
          <cell r="F126">
            <v>22800</v>
          </cell>
          <cell r="G126">
            <v>-956</v>
          </cell>
        </row>
        <row r="128">
          <cell r="A128" t="str">
            <v>230000001207</v>
          </cell>
          <cell r="B128">
            <v>2000068</v>
          </cell>
          <cell r="C128" t="str">
            <v>27.07.2001</v>
          </cell>
          <cell r="D128" t="str">
            <v>MOBILE HAND SETS N 8210 NOKIA FOR RN GUPTA</v>
          </cell>
          <cell r="E128" t="str">
            <v>27.07.2001</v>
          </cell>
          <cell r="F128">
            <v>14800</v>
          </cell>
          <cell r="G128">
            <v>-372</v>
          </cell>
        </row>
        <row r="130">
          <cell r="A130" t="str">
            <v>230000001209</v>
          </cell>
          <cell r="B130">
            <v>2000072</v>
          </cell>
          <cell r="C130" t="str">
            <v>31.07.2001</v>
          </cell>
          <cell r="D130" t="str">
            <v>MOBILE  HAND SET SIEMENS S-35 FOR RAJAT GUPTA</v>
          </cell>
          <cell r="E130" t="str">
            <v>31.07.2001</v>
          </cell>
          <cell r="F130">
            <v>14858</v>
          </cell>
          <cell r="G130">
            <v>-351</v>
          </cell>
        </row>
        <row r="132">
          <cell r="A132" t="str">
            <v>230000001210</v>
          </cell>
          <cell r="B132">
            <v>2000074</v>
          </cell>
          <cell r="C132" t="str">
            <v>19.07.2001</v>
          </cell>
          <cell r="D132" t="str">
            <v>TATA SPECTRA T-731- FRP FOR SN  PURI CABIN 1102</v>
          </cell>
          <cell r="E132" t="str">
            <v>19.07.2001</v>
          </cell>
          <cell r="F132">
            <v>2495</v>
          </cell>
          <cell r="G132">
            <v>-1248</v>
          </cell>
        </row>
        <row r="134">
          <cell r="A134" t="str">
            <v>230000001213</v>
          </cell>
          <cell r="B134">
            <v>2000100</v>
          </cell>
          <cell r="C134" t="str">
            <v>20.07.2001</v>
          </cell>
          <cell r="D134" t="str">
            <v>MOBILE HANDSET FOR MR COL.KANAN KAT MOD N/5110</v>
          </cell>
          <cell r="E134" t="str">
            <v>20.07.2001</v>
          </cell>
          <cell r="F134">
            <v>4500</v>
          </cell>
          <cell r="G134">
            <v>-125</v>
          </cell>
        </row>
        <row r="136">
          <cell r="A136" t="str">
            <v>230000001216</v>
          </cell>
          <cell r="B136">
            <v>2000101</v>
          </cell>
          <cell r="C136" t="str">
            <v>21.08.2001</v>
          </cell>
          <cell r="D136" t="str">
            <v>PANASONIC 92 MOBILE PHONE FOR PRADEEP SUTHAN</v>
          </cell>
          <cell r="E136" t="str">
            <v>21.08.2001</v>
          </cell>
          <cell r="F136">
            <v>7000</v>
          </cell>
          <cell r="G136">
            <v>-109</v>
          </cell>
        </row>
        <row r="138">
          <cell r="A138">
            <v>230000001233</v>
          </cell>
          <cell r="B138">
            <v>30007700</v>
          </cell>
          <cell r="C138" t="str">
            <v>25.11.2001</v>
          </cell>
          <cell r="D138" t="str">
            <v>MOBILE 3310 nokia KVS GOPAL RAO</v>
          </cell>
          <cell r="E138" t="str">
            <v>25.11.2001</v>
          </cell>
          <cell r="F138">
            <v>6000</v>
          </cell>
          <cell r="G138">
            <v>-290</v>
          </cell>
        </row>
        <row r="140">
          <cell r="A140">
            <v>230000001228</v>
          </cell>
          <cell r="B140">
            <v>2000220</v>
          </cell>
          <cell r="C140" t="str">
            <v>22.11.2001</v>
          </cell>
          <cell r="D140" t="str">
            <v>MOBILE HAND SET 3330 NOKIA</v>
          </cell>
          <cell r="E140" t="str">
            <v>22.11.2001</v>
          </cell>
          <cell r="F140">
            <v>10200</v>
          </cell>
          <cell r="G140">
            <v>-505</v>
          </cell>
        </row>
        <row r="142">
          <cell r="A142">
            <v>230000001230</v>
          </cell>
          <cell r="B142">
            <v>2000222</v>
          </cell>
          <cell r="C142" t="str">
            <v>14.02.2002</v>
          </cell>
          <cell r="D142" t="str">
            <v>MOBILE HAND SET PANASONIC 92 FOR ARUNI MISHRA</v>
          </cell>
          <cell r="E142" t="str">
            <v>14.02.2002</v>
          </cell>
          <cell r="F142">
            <v>6100</v>
          </cell>
          <cell r="G142">
            <v>-107</v>
          </cell>
        </row>
        <row r="144">
          <cell r="A144">
            <v>230000001236</v>
          </cell>
          <cell r="B144">
            <v>2000244</v>
          </cell>
          <cell r="C144" t="str">
            <v>19.03.2002</v>
          </cell>
          <cell r="D144" t="str">
            <v>MOBILE PHONE A-3618 ERICSSON USER MR MAHADEV KUMAR</v>
          </cell>
          <cell r="E144" t="str">
            <v>19.03.2002</v>
          </cell>
          <cell r="F144">
            <v>5406</v>
          </cell>
          <cell r="G144">
            <v>-27</v>
          </cell>
        </row>
        <row r="146">
          <cell r="A146">
            <v>230000001221</v>
          </cell>
          <cell r="B146">
            <v>2000154</v>
          </cell>
          <cell r="C146" t="str">
            <v>04.10.2001</v>
          </cell>
          <cell r="D146" t="str">
            <v>2 LINE CORDLESS PHONE FOR S SHIVRAM RESIDENCE</v>
          </cell>
          <cell r="E146" t="str">
            <v>04.10.2001</v>
          </cell>
          <cell r="F146">
            <v>6800</v>
          </cell>
          <cell r="G146">
            <v>-231</v>
          </cell>
        </row>
        <row r="147">
          <cell r="D147" t="str">
            <v>Applied systems Panasonic TE system for Shivram</v>
          </cell>
        </row>
        <row r="150">
          <cell r="A150">
            <v>230000001222</v>
          </cell>
          <cell r="B150">
            <v>2000153</v>
          </cell>
          <cell r="C150" t="str">
            <v>13.10.2001</v>
          </cell>
          <cell r="D150" t="str">
            <v>REFRIGERATOR SAMSUNG SR 41EMA(W) VGR RESIDENCE</v>
          </cell>
          <cell r="E150" t="str">
            <v>13.10.2001</v>
          </cell>
          <cell r="F150">
            <v>33000</v>
          </cell>
          <cell r="G150">
            <v>-1006</v>
          </cell>
        </row>
        <row r="151">
          <cell r="D151" t="str">
            <v>Vijay sales FRIDGE at VGR's residence MUMBAI</v>
          </cell>
        </row>
        <row r="154">
          <cell r="A154">
            <v>230000001224</v>
          </cell>
          <cell r="B154">
            <v>32005180</v>
          </cell>
          <cell r="C154" t="str">
            <v>01.04.1999</v>
          </cell>
          <cell r="D154" t="str">
            <v>ACQUAGUARD WATER - FILTER-CUM-PURIFIER</v>
          </cell>
          <cell r="E154" t="str">
            <v>01.04.1999</v>
          </cell>
          <cell r="F154">
            <v>4218</v>
          </cell>
          <cell r="G154">
            <v>-3164</v>
          </cell>
        </row>
        <row r="157">
          <cell r="D157" t="str">
            <v>B Area 1500</v>
          </cell>
          <cell r="F157">
            <v>306221</v>
          </cell>
          <cell r="G157">
            <v>-18342</v>
          </cell>
        </row>
        <row r="161">
          <cell r="A161" t="str">
            <v>B Area 1900</v>
          </cell>
        </row>
        <row r="163">
          <cell r="A163" t="str">
            <v>230000001182</v>
          </cell>
          <cell r="B163">
            <v>2000000</v>
          </cell>
          <cell r="C163" t="str">
            <v>31.03.2001</v>
          </cell>
          <cell r="D163" t="str">
            <v>MOBILE HANDSET FOR PANKAJ KUMAR/BALAJI/PRASHANT JAIN</v>
          </cell>
          <cell r="E163" t="str">
            <v>31.03.2001</v>
          </cell>
          <cell r="F163">
            <v>26364</v>
          </cell>
          <cell r="G163">
            <v>-1788</v>
          </cell>
        </row>
        <row r="165">
          <cell r="A165" t="str">
            <v>230000001184</v>
          </cell>
          <cell r="B165">
            <v>2000003</v>
          </cell>
          <cell r="C165" t="str">
            <v>13.04.2001</v>
          </cell>
          <cell r="D165" t="str">
            <v>TELEPHONE INSTRUMENT FOR H.SHEKHAR</v>
          </cell>
          <cell r="E165" t="str">
            <v>13.04.2001</v>
          </cell>
          <cell r="F165">
            <v>3600</v>
          </cell>
          <cell r="G165">
            <v>-1800</v>
          </cell>
        </row>
        <row r="167">
          <cell r="A167" t="str">
            <v>230000001186</v>
          </cell>
          <cell r="B167">
            <v>2000005</v>
          </cell>
          <cell r="C167" t="str">
            <v>10.05.2001</v>
          </cell>
          <cell r="D167" t="str">
            <v>MOBILE PHONE NOKIA FOR J.MEHRA</v>
          </cell>
          <cell r="E167" t="str">
            <v>10.05.2001</v>
          </cell>
          <cell r="F167">
            <v>16500</v>
          </cell>
          <cell r="G167">
            <v>-905</v>
          </cell>
        </row>
        <row r="169">
          <cell r="A169" t="str">
            <v>230000001188</v>
          </cell>
          <cell r="B169">
            <v>32000790</v>
          </cell>
          <cell r="C169" t="str">
            <v>04.05.2001</v>
          </cell>
          <cell r="D169" t="str">
            <v>TELEPHONE INSTRUMENT FOR A.K.MUSSADY</v>
          </cell>
          <cell r="E169" t="str">
            <v>04.05.2001</v>
          </cell>
          <cell r="F169">
            <v>7400</v>
          </cell>
          <cell r="G169">
            <v>-3700</v>
          </cell>
        </row>
        <row r="171">
          <cell r="A171" t="str">
            <v>230000001195</v>
          </cell>
          <cell r="B171">
            <v>2000016</v>
          </cell>
          <cell r="C171" t="str">
            <v>02.06.2001</v>
          </cell>
          <cell r="D171" t="str">
            <v>MOBILE PHONE NOKIA FOR VAHBIZ/GOURAV MERCHANT</v>
          </cell>
          <cell r="E171" t="str">
            <v>02.06.2001</v>
          </cell>
          <cell r="F171">
            <v>18000</v>
          </cell>
          <cell r="G171">
            <v>-830</v>
          </cell>
        </row>
        <row r="173">
          <cell r="A173" t="str">
            <v>230000001199</v>
          </cell>
          <cell r="B173">
            <v>2000066</v>
          </cell>
          <cell r="C173" t="str">
            <v>01.04.2001</v>
          </cell>
          <cell r="D173" t="str">
            <v>MOBILE HANDSET FOR S.L.KAUL (NOKIA 6210)</v>
          </cell>
          <cell r="E173" t="str">
            <v>01.04.2001</v>
          </cell>
          <cell r="F173">
            <v>16388</v>
          </cell>
          <cell r="G173">
            <v>-1143</v>
          </cell>
        </row>
        <row r="175">
          <cell r="A175" t="str">
            <v>230000001208</v>
          </cell>
          <cell r="B175">
            <v>2000073</v>
          </cell>
          <cell r="C175" t="str">
            <v>27.07.2001</v>
          </cell>
          <cell r="D175" t="str">
            <v>MOBILE HANDSET(NOKIA5110) FOR MISS GINA SARA KOSHY</v>
          </cell>
          <cell r="E175" t="str">
            <v>27.07.2001</v>
          </cell>
          <cell r="F175">
            <v>4200</v>
          </cell>
          <cell r="G175">
            <v>-106</v>
          </cell>
        </row>
        <row r="177">
          <cell r="A177" t="str">
            <v>230000001200</v>
          </cell>
          <cell r="B177">
            <v>2000056</v>
          </cell>
          <cell r="C177" t="str">
            <v>16.07.2001</v>
          </cell>
          <cell r="D177" t="str">
            <v>MOBILE HANDSET FOR AKHIL DUTTA/P VINAYENDRA</v>
          </cell>
          <cell r="E177" t="str">
            <v>16.07.2001</v>
          </cell>
          <cell r="F177">
            <v>13400</v>
          </cell>
          <cell r="G177">
            <v>-393</v>
          </cell>
        </row>
        <row r="179">
          <cell r="A179" t="str">
            <v>230000001206</v>
          </cell>
          <cell r="B179">
            <v>2000054</v>
          </cell>
          <cell r="C179" t="str">
            <v>12.07.2001</v>
          </cell>
          <cell r="D179" t="str">
            <v>2 LINE CORDLESS PHONE SNP RESID.MUMBAI PANASONIC</v>
          </cell>
          <cell r="E179" t="str">
            <v>12.07.2001</v>
          </cell>
          <cell r="F179">
            <v>11300</v>
          </cell>
          <cell r="G179">
            <v>-349</v>
          </cell>
        </row>
        <row r="181">
          <cell r="A181" t="str">
            <v>230000001214</v>
          </cell>
          <cell r="B181">
            <v>32003032</v>
          </cell>
          <cell r="C181" t="str">
            <v>10.05.2001</v>
          </cell>
          <cell r="D181" t="str">
            <v>NATIONAL PANASONIC PHOTO COPIES/ FAX MACHINE</v>
          </cell>
          <cell r="E181" t="str">
            <v>10.05.2001</v>
          </cell>
          <cell r="F181">
            <v>20000</v>
          </cell>
          <cell r="G181">
            <v>-1098</v>
          </cell>
        </row>
        <row r="183">
          <cell r="A183" t="str">
            <v>230000001215</v>
          </cell>
          <cell r="B183">
            <v>32003032</v>
          </cell>
          <cell r="C183" t="str">
            <v>10.05.2001</v>
          </cell>
          <cell r="D183" t="str">
            <v>Computer PIII COLOUR MONITOR/HP DJ COLOUR PRINTER</v>
          </cell>
          <cell r="E183" t="str">
            <v>10.05.2001</v>
          </cell>
          <cell r="F183">
            <v>50000</v>
          </cell>
          <cell r="G183">
            <v>-7890</v>
          </cell>
        </row>
        <row r="185">
          <cell r="A185" t="str">
            <v>230000001217</v>
          </cell>
          <cell r="B185">
            <v>32003454</v>
          </cell>
          <cell r="C185" t="str">
            <v>22.09.2001</v>
          </cell>
          <cell r="D185" t="str">
            <v>SPORTS EQUIPMENT(MULTI STATATION)ATGYM ESSAR HOUSE</v>
          </cell>
          <cell r="E185" t="str">
            <v>22.09.2001</v>
          </cell>
          <cell r="F185">
            <v>182268</v>
          </cell>
          <cell r="G185">
            <v>-625</v>
          </cell>
        </row>
        <row r="187">
          <cell r="A187" t="str">
            <v>230000001218</v>
          </cell>
          <cell r="B187">
            <v>30004049</v>
          </cell>
          <cell r="C187" t="str">
            <v>25.07.2001</v>
          </cell>
          <cell r="D187" t="str">
            <v>MOBILE NOKIA 3310 RB SINGH FOR INDORE</v>
          </cell>
          <cell r="E187" t="str">
            <v>25.07.2001</v>
          </cell>
          <cell r="F187">
            <v>9200</v>
          </cell>
          <cell r="G187">
            <v>-238</v>
          </cell>
        </row>
        <row r="189">
          <cell r="A189">
            <v>230000001225</v>
          </cell>
          <cell r="B189">
            <v>2000204</v>
          </cell>
          <cell r="C189" t="str">
            <v>26.11.2001</v>
          </cell>
          <cell r="D189" t="str">
            <v>S SHIVRAM REIMB PUR MOBILE PHONE FM UNIQUE ENTERPR</v>
          </cell>
        </row>
        <row r="190">
          <cell r="D190" t="str">
            <v>MOBILE HAND SET SMSUNG FOR S SHIVRAM KRISHNAN</v>
          </cell>
          <cell r="E190" t="str">
            <v>26.11.2001</v>
          </cell>
          <cell r="F190">
            <v>9562</v>
          </cell>
          <cell r="G190">
            <v>-459</v>
          </cell>
        </row>
        <row r="191">
          <cell r="A191">
            <v>230000001226</v>
          </cell>
          <cell r="B191">
            <v>2000218</v>
          </cell>
          <cell r="C191" t="str">
            <v>21.12.2001</v>
          </cell>
          <cell r="D191" t="str">
            <v>VIJAY SALES MICROWAVE OVER JM'S RESIDENNCE</v>
          </cell>
        </row>
        <row r="192">
          <cell r="D192" t="str">
            <v>MICROWAVE OVEN AT J MEHRA RESIDENCE M/W NNK 561</v>
          </cell>
          <cell r="E192" t="str">
            <v>21.12.2001</v>
          </cell>
          <cell r="F192">
            <v>12500</v>
          </cell>
          <cell r="G192">
            <v>-481</v>
          </cell>
        </row>
        <row r="193">
          <cell r="A193">
            <v>230000001227</v>
          </cell>
          <cell r="B193">
            <v>2000228</v>
          </cell>
          <cell r="C193" t="str">
            <v>23.01.2002</v>
          </cell>
          <cell r="D193" t="str">
            <v>CAREWELL APPLIANCES AC COS FLAT 6 EKEN HOSE BANDRA</v>
          </cell>
        </row>
        <row r="194">
          <cell r="D194" t="str">
            <v>AIR CONDITIONER 1.5TONS LG LWN-1862 WAC EKEN HOUSE</v>
          </cell>
          <cell r="E194" t="str">
            <v>23.01.2002</v>
          </cell>
          <cell r="F194">
            <v>23000</v>
          </cell>
          <cell r="G194">
            <v>-596</v>
          </cell>
        </row>
        <row r="195">
          <cell r="A195">
            <v>230000001228</v>
          </cell>
          <cell r="B195">
            <v>2000220</v>
          </cell>
          <cell r="C195" t="str">
            <v>22.11.2001</v>
          </cell>
          <cell r="D195" t="str">
            <v>BY MR J SHARMA-DELHI OFF*RITU REL*BN 841</v>
          </cell>
        </row>
        <row r="196">
          <cell r="D196" t="str">
            <v>MOBILE HAND SET TELEPHONE FOR P PANDIT</v>
          </cell>
          <cell r="E196" t="str">
            <v>04.01.2002</v>
          </cell>
          <cell r="F196">
            <v>5500</v>
          </cell>
          <cell r="G196">
            <v>-182</v>
          </cell>
        </row>
        <row r="197">
          <cell r="A197">
            <v>230000001232</v>
          </cell>
          <cell r="B197">
            <v>30007661</v>
          </cell>
          <cell r="C197" t="str">
            <v>01.10.2001</v>
          </cell>
          <cell r="D197" t="str">
            <v>G PAI PURCHSE OF NOKIA MOBILE AND ENT EXPS FOR GUS</v>
          </cell>
        </row>
        <row r="198">
          <cell r="D198" t="str">
            <v>MOBILE SET NOKIA 3310 MR GANESH PAI</v>
          </cell>
          <cell r="E198" t="str">
            <v>01.10.2001</v>
          </cell>
          <cell r="F198">
            <v>7000</v>
          </cell>
          <cell r="G198">
            <v>-486</v>
          </cell>
        </row>
        <row r="199">
          <cell r="A199">
            <v>230000001234</v>
          </cell>
          <cell r="B199">
            <v>30007700</v>
          </cell>
          <cell r="C199" t="str">
            <v>25.11.2001</v>
          </cell>
          <cell r="D199" t="str">
            <v>GOPAL RAO PURCHSE OF NOIKA MOBILE</v>
          </cell>
        </row>
        <row r="200">
          <cell r="D200" t="str">
            <v>NOKIA3310 MANISH MOTI,BHARAT TRIVEDI,PANKAJ KULKRN</v>
          </cell>
          <cell r="E200" t="str">
            <v>05.03.2002</v>
          </cell>
          <cell r="F200">
            <v>16500</v>
          </cell>
          <cell r="G200">
            <v>-170</v>
          </cell>
        </row>
        <row r="201">
          <cell r="D201" t="str">
            <v>OFFICE EQUIPMENT</v>
          </cell>
        </row>
        <row r="203">
          <cell r="A203">
            <v>230000001223</v>
          </cell>
          <cell r="B203">
            <v>2000155</v>
          </cell>
          <cell r="C203" t="str">
            <v>19.10.2001</v>
          </cell>
          <cell r="D203" t="str">
            <v>MOBILE HAND SETS N 8210 NOKIA FOR SN PURI</v>
          </cell>
          <cell r="E203" t="str">
            <v>19.10.2001</v>
          </cell>
          <cell r="F203">
            <v>11500</v>
          </cell>
          <cell r="G203">
            <v>-324</v>
          </cell>
        </row>
        <row r="204">
          <cell r="D204" t="str">
            <v>RM Enterprises purchase of MOBILE TEL for MR SNP</v>
          </cell>
        </row>
        <row r="206">
          <cell r="A206" t="str">
            <v>230000001219</v>
          </cell>
          <cell r="B206">
            <v>2000151</v>
          </cell>
          <cell r="C206" t="str">
            <v>06.10.2001</v>
          </cell>
          <cell r="D206" t="str">
            <v>HYDROPNEMATIC SYSTEM MODLE EM-02 MULTI-405*2M(100)</v>
          </cell>
          <cell r="E206" t="str">
            <v>06.10.2001</v>
          </cell>
          <cell r="F206">
            <v>130100</v>
          </cell>
          <cell r="G206">
            <v>-4314</v>
          </cell>
        </row>
        <row r="209">
          <cell r="D209" t="str">
            <v>TOTAL B AREA  1900</v>
          </cell>
          <cell r="F209">
            <v>594282</v>
          </cell>
          <cell r="G209">
            <v>-27877</v>
          </cell>
        </row>
        <row r="211">
          <cell r="D211" t="str">
            <v>Total office eq others</v>
          </cell>
          <cell r="F211">
            <v>900503</v>
          </cell>
          <cell r="G211">
            <v>-46219</v>
          </cell>
        </row>
        <row r="215">
          <cell r="E215" t="str">
            <v>B area 1100</v>
          </cell>
          <cell r="F215">
            <v>8000</v>
          </cell>
          <cell r="G215">
            <v>-723</v>
          </cell>
        </row>
        <row r="216">
          <cell r="D216" t="str">
            <v>Total office equipment</v>
          </cell>
          <cell r="E216" t="str">
            <v>B area 1500</v>
          </cell>
          <cell r="F216">
            <v>4580971.5</v>
          </cell>
          <cell r="G216">
            <v>-543289</v>
          </cell>
        </row>
        <row r="217">
          <cell r="E217" t="str">
            <v>B area 1900</v>
          </cell>
          <cell r="F217">
            <v>871232</v>
          </cell>
          <cell r="G217">
            <v>-76631</v>
          </cell>
        </row>
        <row r="218">
          <cell r="E218" t="str">
            <v>total all BA</v>
          </cell>
          <cell r="F218">
            <v>5460203.5</v>
          </cell>
          <cell r="G218">
            <v>-620643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ESSAR STEEL LIMITED</v>
          </cell>
        </row>
        <row r="2">
          <cell r="A2" t="str">
            <v>SCHEDULE V AS ON 30.09.2001</v>
          </cell>
        </row>
        <row r="4">
          <cell r="C4" t="str">
            <v>GROSS BLOCK</v>
          </cell>
          <cell r="G4" t="str">
            <v>DEPRECIATION</v>
          </cell>
          <cell r="K4" t="str">
            <v>NET BLOCK</v>
          </cell>
        </row>
        <row r="5">
          <cell r="C5" t="str">
            <v>Balance as on</v>
          </cell>
          <cell r="D5" t="str">
            <v xml:space="preserve">Addition during </v>
          </cell>
          <cell r="E5" t="str">
            <v xml:space="preserve">Deletion during </v>
          </cell>
          <cell r="F5" t="str">
            <v>Balance as on</v>
          </cell>
          <cell r="G5" t="str">
            <v>Balance as on</v>
          </cell>
          <cell r="H5" t="str">
            <v xml:space="preserve">For the </v>
          </cell>
          <cell r="I5" t="str">
            <v>Withdrawls/</v>
          </cell>
          <cell r="J5" t="str">
            <v>Balance as on</v>
          </cell>
          <cell r="K5" t="str">
            <v>Balance as on</v>
          </cell>
          <cell r="L5" t="str">
            <v>Balance as on</v>
          </cell>
        </row>
        <row r="6">
          <cell r="B6" t="str">
            <v>Bus Area</v>
          </cell>
          <cell r="C6" t="str">
            <v>01.04.2001</v>
          </cell>
          <cell r="D6" t="str">
            <v>period</v>
          </cell>
          <cell r="E6" t="str">
            <v>period</v>
          </cell>
          <cell r="F6" t="str">
            <v>30.09.2001</v>
          </cell>
          <cell r="G6" t="str">
            <v>01.04.2001</v>
          </cell>
          <cell r="H6" t="str">
            <v>year</v>
          </cell>
          <cell r="I6" t="str">
            <v>written back</v>
          </cell>
          <cell r="J6" t="str">
            <v>30.09.2001</v>
          </cell>
          <cell r="K6" t="str">
            <v>30.09.2001</v>
          </cell>
          <cell r="L6" t="str">
            <v>31.03.2001</v>
          </cell>
        </row>
        <row r="7">
          <cell r="A7" t="str">
            <v>HBI</v>
          </cell>
        </row>
        <row r="8">
          <cell r="A8" t="str">
            <v>LAND</v>
          </cell>
          <cell r="B8">
            <v>1100</v>
          </cell>
          <cell r="C8">
            <v>15823090.9</v>
          </cell>
          <cell r="F8">
            <v>15823090.9</v>
          </cell>
          <cell r="G8">
            <v>0</v>
          </cell>
          <cell r="J8">
            <v>0</v>
          </cell>
          <cell r="K8">
            <v>15823090.9</v>
          </cell>
          <cell r="L8">
            <v>15823090.9</v>
          </cell>
        </row>
        <row r="9">
          <cell r="A9" t="str">
            <v>BUILDINGS</v>
          </cell>
          <cell r="B9">
            <v>1100</v>
          </cell>
          <cell r="C9">
            <v>319227652.68000001</v>
          </cell>
          <cell r="F9">
            <v>319227652.68000001</v>
          </cell>
          <cell r="G9">
            <v>165467883.11000001</v>
          </cell>
          <cell r="H9">
            <v>5000591</v>
          </cell>
          <cell r="J9">
            <v>170468474.11000001</v>
          </cell>
          <cell r="K9">
            <v>148759178.56999999</v>
          </cell>
          <cell r="L9">
            <v>153759769.56999999</v>
          </cell>
        </row>
        <row r="10">
          <cell r="A10" t="str">
            <v>PLANT &amp; MACHINERY</v>
          </cell>
          <cell r="B10">
            <v>1100</v>
          </cell>
          <cell r="C10">
            <v>8502250247.75</v>
          </cell>
          <cell r="D10">
            <v>80886321</v>
          </cell>
          <cell r="F10">
            <v>8583136568.75</v>
          </cell>
          <cell r="G10">
            <v>4848111145.0500002</v>
          </cell>
          <cell r="H10">
            <v>266337262.19</v>
          </cell>
          <cell r="J10">
            <v>5114448407.2399998</v>
          </cell>
          <cell r="K10">
            <v>3468688161.5100002</v>
          </cell>
          <cell r="L10">
            <v>3654139102.6999998</v>
          </cell>
        </row>
        <row r="11">
          <cell r="A11" t="str">
            <v>FURNITURE &amp; FIXTURE</v>
          </cell>
          <cell r="B11">
            <v>1100</v>
          </cell>
          <cell r="C11">
            <v>12436890.470000001</v>
          </cell>
          <cell r="F11">
            <v>12436890.470000001</v>
          </cell>
          <cell r="G11">
            <v>10556844.18</v>
          </cell>
          <cell r="H11">
            <v>170623</v>
          </cell>
          <cell r="J11">
            <v>10727467.18</v>
          </cell>
          <cell r="K11">
            <v>1709423.290000001</v>
          </cell>
          <cell r="L11">
            <v>1880046.290000001</v>
          </cell>
        </row>
        <row r="12">
          <cell r="A12" t="str">
            <v>OFFICE EQUIPMENT</v>
          </cell>
          <cell r="B12">
            <v>1100</v>
          </cell>
          <cell r="C12">
            <v>25197558.239999998</v>
          </cell>
          <cell r="F12">
            <v>25197558.239999998</v>
          </cell>
          <cell r="G12">
            <v>22121039.68</v>
          </cell>
          <cell r="H12">
            <v>270419</v>
          </cell>
          <cell r="J12">
            <v>22391458.68</v>
          </cell>
          <cell r="K12">
            <v>2806099.5599999987</v>
          </cell>
          <cell r="L12">
            <v>3076518.5599999987</v>
          </cell>
        </row>
        <row r="13">
          <cell r="A13" t="str">
            <v>VEHICLES</v>
          </cell>
          <cell r="B13">
            <v>1100</v>
          </cell>
          <cell r="C13">
            <v>3102311.71</v>
          </cell>
          <cell r="F13">
            <v>3102311.71</v>
          </cell>
          <cell r="G13">
            <v>2782295.04</v>
          </cell>
          <cell r="H13">
            <v>42438</v>
          </cell>
          <cell r="J13">
            <v>2824733.04</v>
          </cell>
          <cell r="K13">
            <v>277578.66999999993</v>
          </cell>
          <cell r="L13">
            <v>320016.66999999993</v>
          </cell>
        </row>
        <row r="14">
          <cell r="A14" t="str">
            <v>SHIPS</v>
          </cell>
          <cell r="B14">
            <v>1100</v>
          </cell>
          <cell r="C14">
            <v>689563031</v>
          </cell>
          <cell r="F14">
            <v>689563031</v>
          </cell>
          <cell r="G14">
            <v>184888702.30000001</v>
          </cell>
          <cell r="H14">
            <v>25302850</v>
          </cell>
          <cell r="J14">
            <v>210191552.30000001</v>
          </cell>
          <cell r="K14">
            <v>479371478.69999999</v>
          </cell>
          <cell r="L14">
            <v>504674328.69999999</v>
          </cell>
        </row>
        <row r="15">
          <cell r="A15" t="str">
            <v>AIRCRAFT</v>
          </cell>
          <cell r="B15">
            <v>1100</v>
          </cell>
          <cell r="C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RAILWAY SIDING &amp; WAGONS</v>
          </cell>
          <cell r="B16">
            <v>1100</v>
          </cell>
          <cell r="C16">
            <v>179163743.00999999</v>
          </cell>
          <cell r="F16">
            <v>179163743.00999999</v>
          </cell>
          <cell r="G16">
            <v>61671285.68</v>
          </cell>
          <cell r="H16">
            <v>4266798</v>
          </cell>
          <cell r="J16">
            <v>65938083.68</v>
          </cell>
          <cell r="K16">
            <v>113225659.32999998</v>
          </cell>
          <cell r="L16">
            <v>117492457.32999998</v>
          </cell>
        </row>
        <row r="17">
          <cell r="C17">
            <v>9746764525.7599983</v>
          </cell>
          <cell r="D17">
            <v>80886321</v>
          </cell>
          <cell r="E17">
            <v>0</v>
          </cell>
          <cell r="F17">
            <v>9827650846.7599983</v>
          </cell>
          <cell r="G17">
            <v>5295599195.0400009</v>
          </cell>
          <cell r="H17">
            <v>301390981.19</v>
          </cell>
          <cell r="I17">
            <v>0</v>
          </cell>
          <cell r="J17">
            <v>5596990176.2300005</v>
          </cell>
          <cell r="K17">
            <v>4230660670.5299997</v>
          </cell>
          <cell r="L17">
            <v>4451165330.7199993</v>
          </cell>
        </row>
        <row r="18">
          <cell r="A18" t="str">
            <v>HRC</v>
          </cell>
        </row>
        <row r="19">
          <cell r="A19" t="str">
            <v xml:space="preserve"> LAND</v>
          </cell>
          <cell r="B19">
            <v>1500</v>
          </cell>
          <cell r="C19">
            <v>315389153.70999998</v>
          </cell>
          <cell r="E19">
            <v>159232</v>
          </cell>
          <cell r="F19">
            <v>315229921.70999998</v>
          </cell>
          <cell r="G19">
            <v>0</v>
          </cell>
          <cell r="J19">
            <v>0</v>
          </cell>
          <cell r="K19">
            <v>315229921.70999998</v>
          </cell>
          <cell r="L19">
            <v>315389153.70999998</v>
          </cell>
        </row>
        <row r="20">
          <cell r="A20" t="str">
            <v>BUILDINGS</v>
          </cell>
          <cell r="B20">
            <v>1500</v>
          </cell>
          <cell r="C20">
            <v>4070285083.3099999</v>
          </cell>
          <cell r="D20">
            <v>162946</v>
          </cell>
          <cell r="F20">
            <v>4070448029.3099999</v>
          </cell>
          <cell r="G20">
            <v>1724727022.8700001</v>
          </cell>
          <cell r="H20">
            <v>109221993</v>
          </cell>
          <cell r="J20">
            <v>1833949015.8700001</v>
          </cell>
          <cell r="K20">
            <v>2236499013.4399996</v>
          </cell>
          <cell r="L20">
            <v>2345558060.4399996</v>
          </cell>
        </row>
        <row r="21">
          <cell r="A21" t="str">
            <v>PLANT &amp; MACHINERY</v>
          </cell>
          <cell r="B21">
            <v>1500</v>
          </cell>
          <cell r="C21">
            <v>49626502718.139999</v>
          </cell>
          <cell r="D21">
            <v>9911802</v>
          </cell>
          <cell r="F21">
            <v>49636414520.139999</v>
          </cell>
          <cell r="G21">
            <v>12298017846</v>
          </cell>
          <cell r="H21">
            <v>1637899619</v>
          </cell>
          <cell r="J21">
            <v>13935917465</v>
          </cell>
          <cell r="K21">
            <v>35700497055.139999</v>
          </cell>
          <cell r="L21">
            <v>37328484872.139999</v>
          </cell>
        </row>
        <row r="22">
          <cell r="A22" t="str">
            <v>FURNITURE &amp; FIXTURE</v>
          </cell>
          <cell r="B22">
            <v>1500</v>
          </cell>
          <cell r="C22">
            <v>143125001.62</v>
          </cell>
          <cell r="D22">
            <v>25975</v>
          </cell>
          <cell r="F22">
            <v>143150976.62</v>
          </cell>
          <cell r="G22">
            <v>111692050.62</v>
          </cell>
          <cell r="H22">
            <v>2854410</v>
          </cell>
          <cell r="J22">
            <v>114546460.62</v>
          </cell>
          <cell r="K22">
            <v>28604516</v>
          </cell>
          <cell r="L22">
            <v>31432951</v>
          </cell>
        </row>
        <row r="23">
          <cell r="A23" t="str">
            <v>OFFICE EQUIPMENT</v>
          </cell>
          <cell r="B23">
            <v>1500</v>
          </cell>
          <cell r="C23">
            <v>299067230.81999999</v>
          </cell>
          <cell r="D23">
            <v>3744535</v>
          </cell>
          <cell r="F23">
            <v>302811765.81999999</v>
          </cell>
          <cell r="G23">
            <v>234598630.72999999</v>
          </cell>
          <cell r="H23">
            <v>9735699</v>
          </cell>
          <cell r="J23">
            <v>244334329.72999999</v>
          </cell>
          <cell r="K23">
            <v>58477436.090000004</v>
          </cell>
          <cell r="L23">
            <v>64468600.090000004</v>
          </cell>
        </row>
        <row r="24">
          <cell r="A24" t="str">
            <v>VEHICLES</v>
          </cell>
          <cell r="B24">
            <v>1500</v>
          </cell>
          <cell r="C24">
            <v>41761973.590000004</v>
          </cell>
          <cell r="D24">
            <v>1233431.45</v>
          </cell>
          <cell r="E24">
            <v>4308581</v>
          </cell>
          <cell r="F24">
            <v>38686824.040000007</v>
          </cell>
          <cell r="G24">
            <v>28393348.780000001</v>
          </cell>
          <cell r="H24">
            <v>1883090</v>
          </cell>
          <cell r="I24">
            <v>2188218.06</v>
          </cell>
          <cell r="J24">
            <v>28088220.720000003</v>
          </cell>
          <cell r="K24">
            <v>10598603.320000004</v>
          </cell>
          <cell r="L24">
            <v>13368624.810000002</v>
          </cell>
        </row>
        <row r="25">
          <cell r="A25" t="str">
            <v>SHIPS</v>
          </cell>
          <cell r="C25">
            <v>0</v>
          </cell>
          <cell r="F25">
            <v>0</v>
          </cell>
          <cell r="G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AIRCRAFT</v>
          </cell>
          <cell r="B26">
            <v>1500</v>
          </cell>
          <cell r="C26">
            <v>43471480</v>
          </cell>
          <cell r="F26">
            <v>43471480</v>
          </cell>
          <cell r="G26">
            <v>28710073.91</v>
          </cell>
          <cell r="H26">
            <v>1198950</v>
          </cell>
          <cell r="J26">
            <v>29909023.91</v>
          </cell>
          <cell r="K26">
            <v>13562456.09</v>
          </cell>
          <cell r="L26">
            <v>14761406.09</v>
          </cell>
        </row>
        <row r="27">
          <cell r="A27" t="str">
            <v>RAILWAY SIDING &amp; WAGONS</v>
          </cell>
          <cell r="B27">
            <v>1500</v>
          </cell>
          <cell r="C27">
            <v>129930090.22</v>
          </cell>
          <cell r="F27">
            <v>129930090.22</v>
          </cell>
          <cell r="G27">
            <v>31658165.609999999</v>
          </cell>
          <cell r="H27">
            <v>3329662</v>
          </cell>
          <cell r="J27">
            <v>34987827.609999999</v>
          </cell>
          <cell r="K27">
            <v>94942262.609999999</v>
          </cell>
          <cell r="L27">
            <v>98271924.609999999</v>
          </cell>
        </row>
        <row r="28">
          <cell r="C28">
            <v>54669532731.409996</v>
          </cell>
          <cell r="D28">
            <v>15078689.449999999</v>
          </cell>
          <cell r="E28">
            <v>4467813</v>
          </cell>
          <cell r="F28">
            <v>54680143607.860001</v>
          </cell>
          <cell r="G28">
            <v>14457797138.520002</v>
          </cell>
          <cell r="H28">
            <v>1766123423</v>
          </cell>
          <cell r="I28">
            <v>2188218.06</v>
          </cell>
          <cell r="J28">
            <v>16221732343.460001</v>
          </cell>
          <cell r="K28">
            <v>38458411264.399994</v>
          </cell>
          <cell r="L28">
            <v>40211735592.889992</v>
          </cell>
        </row>
        <row r="29">
          <cell r="A29" t="str">
            <v>CORPORATE</v>
          </cell>
        </row>
        <row r="30">
          <cell r="A30" t="str">
            <v xml:space="preserve"> LAND</v>
          </cell>
          <cell r="C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BUILDINGS</v>
          </cell>
          <cell r="B31">
            <v>1900</v>
          </cell>
          <cell r="C31">
            <v>6086179</v>
          </cell>
          <cell r="F31">
            <v>6086179</v>
          </cell>
          <cell r="G31">
            <v>3586069</v>
          </cell>
          <cell r="H31">
            <v>67444</v>
          </cell>
          <cell r="J31">
            <v>3653513</v>
          </cell>
          <cell r="K31">
            <v>2432666</v>
          </cell>
          <cell r="L31">
            <v>2500110</v>
          </cell>
        </row>
        <row r="32">
          <cell r="A32" t="str">
            <v>PLANT &amp; MACHINERY</v>
          </cell>
          <cell r="C32">
            <v>0</v>
          </cell>
          <cell r="F32">
            <v>0</v>
          </cell>
          <cell r="G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FURNITURE &amp; FIXTURE</v>
          </cell>
          <cell r="B33">
            <v>1900</v>
          </cell>
          <cell r="C33">
            <v>18650264.300000001</v>
          </cell>
          <cell r="D33">
            <v>54250</v>
          </cell>
          <cell r="F33">
            <v>18704514.300000001</v>
          </cell>
          <cell r="G33">
            <v>15368792</v>
          </cell>
          <cell r="H33">
            <v>299908</v>
          </cell>
          <cell r="J33">
            <v>15668700</v>
          </cell>
          <cell r="K33">
            <v>3035814.3000000007</v>
          </cell>
          <cell r="L33">
            <v>3281472.3000000007</v>
          </cell>
        </row>
        <row r="34">
          <cell r="A34" t="str">
            <v>OFFICE EQUIPMENT</v>
          </cell>
          <cell r="B34">
            <v>1900</v>
          </cell>
          <cell r="C34">
            <v>19895306.559999999</v>
          </cell>
          <cell r="D34">
            <v>655570</v>
          </cell>
          <cell r="F34">
            <v>20550876.559999999</v>
          </cell>
          <cell r="G34">
            <v>15159783</v>
          </cell>
          <cell r="H34">
            <v>592607</v>
          </cell>
          <cell r="J34">
            <v>15752390</v>
          </cell>
          <cell r="K34">
            <v>4798486.5599999987</v>
          </cell>
          <cell r="L34">
            <v>4735523.5599999987</v>
          </cell>
        </row>
        <row r="35">
          <cell r="A35" t="str">
            <v>VEHICLES</v>
          </cell>
          <cell r="B35">
            <v>1900</v>
          </cell>
          <cell r="C35">
            <v>28326299.68</v>
          </cell>
          <cell r="F35">
            <v>28326299.68</v>
          </cell>
          <cell r="G35">
            <v>15234849</v>
          </cell>
          <cell r="H35">
            <v>1695955</v>
          </cell>
          <cell r="J35">
            <v>16930804</v>
          </cell>
          <cell r="K35">
            <v>11395495.68</v>
          </cell>
          <cell r="L35">
            <v>13091450.68</v>
          </cell>
        </row>
        <row r="36">
          <cell r="A36" t="str">
            <v>SHIPS</v>
          </cell>
          <cell r="C36">
            <v>0</v>
          </cell>
          <cell r="F36">
            <v>0</v>
          </cell>
          <cell r="G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AIRCRAFT</v>
          </cell>
          <cell r="C37">
            <v>0</v>
          </cell>
          <cell r="F37">
            <v>0</v>
          </cell>
          <cell r="G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RAILWAY SIDING &amp; WAGONS</v>
          </cell>
          <cell r="C38">
            <v>0</v>
          </cell>
          <cell r="F38">
            <v>0</v>
          </cell>
          <cell r="G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>
            <v>72958049.539999992</v>
          </cell>
          <cell r="D39">
            <v>709820</v>
          </cell>
          <cell r="E39">
            <v>0</v>
          </cell>
          <cell r="F39">
            <v>73667869.539999992</v>
          </cell>
          <cell r="G39">
            <v>49349493</v>
          </cell>
          <cell r="H39">
            <v>2655914</v>
          </cell>
          <cell r="I39">
            <v>0</v>
          </cell>
          <cell r="J39">
            <v>52005407</v>
          </cell>
          <cell r="K39">
            <v>21662462.539999999</v>
          </cell>
          <cell r="L39">
            <v>23608556.539999999</v>
          </cell>
        </row>
        <row r="40">
          <cell r="A40" t="str">
            <v>TOTAL</v>
          </cell>
        </row>
        <row r="41">
          <cell r="A41" t="str">
            <v xml:space="preserve"> LAND</v>
          </cell>
          <cell r="C41">
            <v>331212244.60999995</v>
          </cell>
          <cell r="D41">
            <v>0</v>
          </cell>
          <cell r="E41">
            <v>159232</v>
          </cell>
          <cell r="F41">
            <v>331053012.60999995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331053012.60999995</v>
          </cell>
          <cell r="L41">
            <v>331212244.60999995</v>
          </cell>
        </row>
        <row r="42">
          <cell r="A42" t="str">
            <v>BUILDINGS</v>
          </cell>
          <cell r="C42">
            <v>4395598914.9899998</v>
          </cell>
          <cell r="D42">
            <v>162946</v>
          </cell>
          <cell r="E42">
            <v>0</v>
          </cell>
          <cell r="F42">
            <v>4395761860.9899998</v>
          </cell>
          <cell r="G42">
            <v>1893780974.98</v>
          </cell>
          <cell r="H42">
            <v>114290028</v>
          </cell>
          <cell r="I42">
            <v>0</v>
          </cell>
          <cell r="J42">
            <v>2008071002.98</v>
          </cell>
          <cell r="K42">
            <v>2387690858.0099998</v>
          </cell>
          <cell r="L42">
            <v>2501817940.0099998</v>
          </cell>
        </row>
        <row r="43">
          <cell r="A43" t="str">
            <v>PLANT &amp; MACHINERY</v>
          </cell>
          <cell r="C43">
            <v>58128752965.889999</v>
          </cell>
          <cell r="D43">
            <v>90798123</v>
          </cell>
          <cell r="E43">
            <v>0</v>
          </cell>
          <cell r="F43">
            <v>58219551088.889999</v>
          </cell>
          <cell r="G43">
            <v>17146128991.049999</v>
          </cell>
          <cell r="H43">
            <v>1904236881.1900001</v>
          </cell>
          <cell r="I43">
            <v>0</v>
          </cell>
          <cell r="J43">
            <v>19050365872.239998</v>
          </cell>
          <cell r="K43">
            <v>39169185216.650002</v>
          </cell>
          <cell r="L43">
            <v>40982623974.839996</v>
          </cell>
        </row>
        <row r="44">
          <cell r="A44" t="str">
            <v>FURNITURE &amp; FIXTURE</v>
          </cell>
          <cell r="C44">
            <v>174212156.39000002</v>
          </cell>
          <cell r="D44">
            <v>80225</v>
          </cell>
          <cell r="E44">
            <v>0</v>
          </cell>
          <cell r="F44">
            <v>174292381.39000002</v>
          </cell>
          <cell r="G44">
            <v>137617686.80000001</v>
          </cell>
          <cell r="H44">
            <v>3324941</v>
          </cell>
          <cell r="I44">
            <v>0</v>
          </cell>
          <cell r="J44">
            <v>140942627.80000001</v>
          </cell>
          <cell r="K44">
            <v>33349753.590000004</v>
          </cell>
          <cell r="L44">
            <v>36594469.589999996</v>
          </cell>
        </row>
        <row r="45">
          <cell r="A45" t="str">
            <v>OFFICE EQUIPMENT</v>
          </cell>
          <cell r="C45">
            <v>344160095.62</v>
          </cell>
          <cell r="D45">
            <v>4400105</v>
          </cell>
          <cell r="E45">
            <v>0</v>
          </cell>
          <cell r="F45">
            <v>348560200.62</v>
          </cell>
          <cell r="G45">
            <v>271879453.40999997</v>
          </cell>
          <cell r="H45">
            <v>10598725</v>
          </cell>
          <cell r="I45">
            <v>0</v>
          </cell>
          <cell r="J45">
            <v>282478178.40999997</v>
          </cell>
          <cell r="K45">
            <v>66082022.210000008</v>
          </cell>
          <cell r="L45">
            <v>72280642.210000008</v>
          </cell>
        </row>
        <row r="46">
          <cell r="A46" t="str">
            <v>VEHICLES</v>
          </cell>
          <cell r="C46">
            <v>73190584.980000004</v>
          </cell>
          <cell r="D46">
            <v>1233431.45</v>
          </cell>
          <cell r="E46">
            <v>4308581</v>
          </cell>
          <cell r="F46">
            <v>70115435.430000007</v>
          </cell>
          <cell r="G46">
            <v>46410492.82</v>
          </cell>
          <cell r="H46">
            <v>3621483</v>
          </cell>
          <cell r="I46">
            <v>2188218.06</v>
          </cell>
          <cell r="J46">
            <v>47843757.759999998</v>
          </cell>
          <cell r="K46">
            <v>22271677.670000002</v>
          </cell>
          <cell r="L46">
            <v>26780092.160000004</v>
          </cell>
        </row>
        <row r="47">
          <cell r="A47" t="str">
            <v>SHIPS</v>
          </cell>
          <cell r="C47">
            <v>689563031</v>
          </cell>
          <cell r="D47">
            <v>0</v>
          </cell>
          <cell r="E47">
            <v>0</v>
          </cell>
          <cell r="F47">
            <v>689563031</v>
          </cell>
          <cell r="G47">
            <v>184888702.30000001</v>
          </cell>
          <cell r="H47">
            <v>25302850</v>
          </cell>
          <cell r="I47">
            <v>0</v>
          </cell>
          <cell r="J47">
            <v>210191552.30000001</v>
          </cell>
          <cell r="K47">
            <v>479371478.69999999</v>
          </cell>
          <cell r="L47">
            <v>504674328.69999999</v>
          </cell>
        </row>
        <row r="48">
          <cell r="A48" t="str">
            <v>AIRCRAFT</v>
          </cell>
          <cell r="C48">
            <v>43471480</v>
          </cell>
          <cell r="D48">
            <v>0</v>
          </cell>
          <cell r="E48">
            <v>0</v>
          </cell>
          <cell r="F48">
            <v>43471480</v>
          </cell>
          <cell r="G48">
            <v>28710073.91</v>
          </cell>
          <cell r="H48">
            <v>1198950</v>
          </cell>
          <cell r="I48">
            <v>0</v>
          </cell>
          <cell r="J48">
            <v>29909023.91</v>
          </cell>
          <cell r="K48">
            <v>13562456.09</v>
          </cell>
          <cell r="L48">
            <v>14761406.09</v>
          </cell>
        </row>
        <row r="49">
          <cell r="A49" t="str">
            <v>RAILWAY SIDING &amp; WAGONS</v>
          </cell>
          <cell r="C49">
            <v>309093833.23000002</v>
          </cell>
          <cell r="D49">
            <v>0</v>
          </cell>
          <cell r="E49">
            <v>0</v>
          </cell>
          <cell r="F49">
            <v>309093833.23000002</v>
          </cell>
          <cell r="G49">
            <v>93329451.289999992</v>
          </cell>
          <cell r="H49">
            <v>7596460</v>
          </cell>
          <cell r="I49">
            <v>0</v>
          </cell>
          <cell r="J49">
            <v>100925911.28999999</v>
          </cell>
          <cell r="K49">
            <v>208167921.94</v>
          </cell>
          <cell r="L49">
            <v>215764381.94</v>
          </cell>
        </row>
        <row r="50">
          <cell r="C50">
            <v>64489255306.709991</v>
          </cell>
          <cell r="D50">
            <v>96674830.450000003</v>
          </cell>
          <cell r="E50">
            <v>4467813</v>
          </cell>
          <cell r="F50">
            <v>64581462324.160004</v>
          </cell>
          <cell r="G50">
            <v>19802745826.560005</v>
          </cell>
          <cell r="H50">
            <v>2070170318.1900001</v>
          </cell>
          <cell r="I50">
            <v>2188218.06</v>
          </cell>
          <cell r="J50">
            <v>21870727926.690002</v>
          </cell>
          <cell r="K50">
            <v>42710734397.469994</v>
          </cell>
          <cell r="L50">
            <v>44686509480.149994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ESSAR STEEL LIMITED</v>
          </cell>
        </row>
      </sheetData>
      <sheetData sheetId="23"/>
      <sheetData sheetId="24">
        <row r="1">
          <cell r="A1" t="str">
            <v>ESSAR STEEL LIMITED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all"/>
      <sheetName val="RAJ"/>
      <sheetName val="Cash Flow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  <sheetName val="HLY_-99-003"/>
      <sheetName val="Hydro_Data3"/>
      <sheetName val="dpc_cost3"/>
      <sheetName val="Plant_Availability3"/>
      <sheetName val="Discom_Details"/>
      <sheetName val="A_3_7"/>
      <sheetName val="C_S_GENERATION"/>
      <sheetName val="Cash_Flow"/>
      <sheetName val="DCL AUG 12"/>
      <sheetName val="Index Feb 09"/>
      <sheetName val="Data base Feb 09"/>
      <sheetName val="General"/>
      <sheetName val="7.11 p1"/>
      <sheetName val="strain"/>
      <sheetName val="data"/>
      <sheetName val="HLY_-99-004"/>
      <sheetName val="Hydro_Data4"/>
      <sheetName val="dpc_cost4"/>
      <sheetName val="Plant_Availability4"/>
      <sheetName val="Discom_Details1"/>
      <sheetName val="A_3_71"/>
      <sheetName val="C_S_GENERATION1"/>
      <sheetName val="Cash_Flow1"/>
      <sheetName val="7_11_p1"/>
      <sheetName val="7_11_p11"/>
      <sheetName val="Discom_Details2"/>
      <sheetName val="A_3_72"/>
      <sheetName val="C_S_GENERATION2"/>
      <sheetName val="7_11_p12"/>
      <sheetName val="sep01"/>
      <sheetName val="Form-B"/>
      <sheetName val="4 Annex 1 Basic rate"/>
      <sheetName val="tb2002 linked"/>
      <sheetName val="sum"/>
      <sheetName val="DPT-PW"/>
      <sheetName val="Factor_sheet"/>
      <sheetName val="SCF"/>
      <sheetName val="Report"/>
      <sheetName val="Energy_bal"/>
      <sheetName val="TRP"/>
      <sheetName val="Dom"/>
      <sheetName val="Inputs"/>
      <sheetName val="Feb-06"/>
      <sheetName val="17(B) govt"/>
      <sheetName val="Dispatch 2.0"/>
      <sheetName val="DETAILED  BOQ"/>
      <sheetName val="NOPAT_VDF"/>
      <sheetName val="Invested capital_VDF"/>
      <sheetName val="Conductor Size"/>
      <sheetName val="Addl.40"/>
      <sheetName val="DETAILED__BOQ"/>
      <sheetName val="DCL_AUG_12"/>
      <sheetName val="Index_Feb_09"/>
      <sheetName val="Data_base_Feb_09"/>
      <sheetName val="Dispatch_2_0"/>
      <sheetName val="Addl_40"/>
      <sheetName val="Sheet2"/>
      <sheetName val="FT-05-02IsoBOM"/>
      <sheetName val="1"/>
      <sheetName val="Code"/>
      <sheetName val="Design"/>
      <sheetName val="Coalmine"/>
      <sheetName val="Staff Acco.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CFL-KIM"/>
      <sheetName val="XLR_NoRangeSheet"/>
      <sheetName val="B&amp;CM LIST"/>
      <sheetName val="Licensee Information"/>
      <sheetName val="deduction"/>
      <sheetName val="addition"/>
      <sheetName val="HLY_-99-005"/>
      <sheetName val="Hydro_Data5"/>
      <sheetName val="dpc_cost5"/>
      <sheetName val="Plant_Availability5"/>
      <sheetName val="Discom_Details3"/>
      <sheetName val="A_3_73"/>
      <sheetName val="C_S_GENERATION3"/>
      <sheetName val="Cash_Flow2"/>
      <sheetName val="DCL_AUG_121"/>
      <sheetName val="Index_Feb_091"/>
      <sheetName val="Data_base_Feb_091"/>
      <sheetName val="7_11_p13"/>
      <sheetName val="tb2002_linked"/>
      <sheetName val="4_Annex_1_Basic_rate"/>
      <sheetName val="17(B)_govt"/>
      <sheetName val="Dispatch_2_01"/>
      <sheetName val="DETAILED__BOQ1"/>
      <sheetName val="Invested_capital_VDF"/>
      <sheetName val="Licensee_Information"/>
      <sheetName val="Addl_401"/>
      <sheetName val="Conductor_Size"/>
      <sheetName val="Staff_Acco_"/>
      <sheetName val="BLR_1"/>
      <sheetName val="B&amp;CM_LIST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D1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D1">
            <v>0</v>
          </cell>
        </row>
      </sheetData>
      <sheetData sheetId="45">
        <row r="1">
          <cell r="D1">
            <v>0</v>
          </cell>
        </row>
      </sheetData>
      <sheetData sheetId="46">
        <row r="1">
          <cell r="D1">
            <v>0</v>
          </cell>
        </row>
      </sheetData>
      <sheetData sheetId="47">
        <row r="1">
          <cell r="D1">
            <v>0</v>
          </cell>
        </row>
      </sheetData>
      <sheetData sheetId="48">
        <row r="1">
          <cell r="D1">
            <v>0</v>
          </cell>
        </row>
      </sheetData>
      <sheetData sheetId="49">
        <row r="1">
          <cell r="D1">
            <v>0</v>
          </cell>
        </row>
      </sheetData>
      <sheetData sheetId="50">
        <row r="1">
          <cell r="D1">
            <v>0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>
        <row r="1">
          <cell r="D1">
            <v>0</v>
          </cell>
        </row>
      </sheetData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D1">
            <v>0</v>
          </cell>
        </row>
      </sheetData>
      <sheetData sheetId="93">
        <row r="1">
          <cell r="D1">
            <v>0</v>
          </cell>
        </row>
      </sheetData>
      <sheetData sheetId="94">
        <row r="1">
          <cell r="D1">
            <v>0</v>
          </cell>
        </row>
      </sheetData>
      <sheetData sheetId="95">
        <row r="1">
          <cell r="D1">
            <v>0</v>
          </cell>
        </row>
      </sheetData>
      <sheetData sheetId="96">
        <row r="1">
          <cell r="D1">
            <v>0</v>
          </cell>
        </row>
      </sheetData>
      <sheetData sheetId="97">
        <row r="1">
          <cell r="D1">
            <v>0</v>
          </cell>
        </row>
      </sheetData>
      <sheetData sheetId="98">
        <row r="1">
          <cell r="D1">
            <v>0</v>
          </cell>
        </row>
      </sheetData>
      <sheetData sheetId="99">
        <row r="1">
          <cell r="D1">
            <v>0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  <sheetName val="OCM3"/>
      <sheetName val="dpc_cost"/>
      <sheetName val="deduction"/>
      <sheetName val="addition"/>
      <sheetName val="sep01"/>
      <sheetName val="NP"/>
      <sheetName val="PP"/>
      <sheetName val="Water _balance_Dec04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dpc cost"/>
      <sheetName val="SUMMERY"/>
    </sheetNames>
    <sheetDataSet>
      <sheetData sheetId="0">
        <row r="3">
          <cell r="B3">
            <v>7.8600000000000003E-2</v>
          </cell>
        </row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puts &amp; Assumptions"/>
      <sheetName val="TP15-16"/>
      <sheetName val="TP16-17"/>
      <sheetName val="TP17-18"/>
      <sheetName val="TP 18-19 19-20"/>
      <sheetName val="Fuel Cost Normative 15-16"/>
      <sheetName val="Fuel Cost Normative 16-17"/>
      <sheetName val="Fuel Cost Normative 17-18"/>
      <sheetName val="F12 MSPGCL"/>
      <sheetName val="Bhusawal"/>
      <sheetName val="Bhusawal True up Summary"/>
      <sheetName val="F1(Bhusawal)"/>
      <sheetName val="F1.1(Bhusawal)"/>
      <sheetName val="F2.1(Bhusawal)"/>
      <sheetName val="F2.2(Bhusawal)"/>
      <sheetName val="F2.3(Bhusawal)"/>
      <sheetName val="F2.4(Bhusawal)"/>
      <sheetName val="F2.8(Bhusawal)"/>
      <sheetName val="F3(Bhusawal)"/>
      <sheetName val="F3.1(Bhusawal)"/>
      <sheetName val="F3.2(Bhusawal)"/>
      <sheetName val="F3.3(Bhusawal)"/>
      <sheetName val="F3.4(Bhusawal)"/>
      <sheetName val="F4(Bhusawal)"/>
      <sheetName val="F4.1(Bhusawal)"/>
      <sheetName val="F4.2(Bhusawal)"/>
      <sheetName val="F4.3(Bhusawal)"/>
      <sheetName val="F5(Bhusawal)"/>
      <sheetName val="F6 (Bhusawal)"/>
      <sheetName val="F6 Other Finance charges"/>
      <sheetName val="F7(Bhusawal)"/>
      <sheetName val="F8(Bhusawal)"/>
      <sheetName val="F9(Bhusawal)"/>
      <sheetName val="9.1(Bhusawal)"/>
      <sheetName val="F9.2(Bhusawal)"/>
      <sheetName val="F9.3(Bhusawal)"/>
      <sheetName val="F10(Bhusawal)"/>
      <sheetName val="F11(Bhusawal)"/>
      <sheetName val="F12(Bhusawal)"/>
      <sheetName val="F13(Bhusawal)"/>
      <sheetName val="Bhusawal 4-5"/>
      <sheetName val="Bhusawal 4-5 True up Summary"/>
      <sheetName val="F1(Bhusawal 4-5)"/>
      <sheetName val="F1.1(Bhusawal 4-5)"/>
      <sheetName val="F2.1(Bhusawal 4-5)"/>
      <sheetName val="F2.2(Bhusawal 4-5)"/>
      <sheetName val="F2.3(Bhusawal 4-5)"/>
      <sheetName val="F2.4(Bhusawal 4-5)"/>
      <sheetName val="F2.8(Bhusawal 4-5)"/>
      <sheetName val="F3(Bhusawal 4-5)"/>
      <sheetName val="F3.1(Bhusawal 4-5)"/>
      <sheetName val="F3.2(Bhusawal 4-5)"/>
      <sheetName val="F3.3(Bhusawal 4-5)"/>
      <sheetName val="F3.4(Bhusawal 4-5)"/>
      <sheetName val="F4(Bhusawal 4-5)"/>
      <sheetName val="F4.1(Bhusawal 4-5)"/>
      <sheetName val="F4.2(Bhusawal 4-5)"/>
      <sheetName val="F4.3(Bhusawal 4-5)"/>
      <sheetName val="F5(Bhusawal 4-5)"/>
      <sheetName val="F6 (Bhusawal 4-5)"/>
      <sheetName val="F6 Other Finance char(Bhu 4-5)"/>
      <sheetName val="F7(Bhusawal 4-5)"/>
      <sheetName val="F8(Bhusawal 4-5)"/>
      <sheetName val="F9(Bhusawal 4-5)"/>
      <sheetName val="9.1(Bhusawal 4-5)"/>
      <sheetName val="F9.2(Bhusawal 4-5)"/>
      <sheetName val="F9.3 (Bhusawal 4-5)"/>
      <sheetName val="F10(Bhusawal 4-5)"/>
      <sheetName val="F11(Bhusawal 4-5)"/>
      <sheetName val="F12(Bhusawal 4-5)"/>
      <sheetName val="F13(Bhusawal 4-5)"/>
      <sheetName val="Chandrapur"/>
      <sheetName val="Chandrapur True up Summary"/>
      <sheetName val="F1(Chandrapur)"/>
      <sheetName val="F1.1(Chandrapur)"/>
      <sheetName val="F2.1(Chandrapur)"/>
      <sheetName val="F2.2(Chandrapur)"/>
      <sheetName val="F2.3(Chandrapur)"/>
      <sheetName val="F2.4(Chandrapur)"/>
      <sheetName val="F2.8(Chandrapur)"/>
      <sheetName val="F3(Chandrapur)"/>
      <sheetName val="F3.1(Chandrapur)"/>
      <sheetName val="F3.2(Chandrapur)"/>
      <sheetName val="F3.3(Chandrapur)"/>
      <sheetName val="F3.4(Chandrapur)"/>
      <sheetName val="F4(Chandrapur)"/>
      <sheetName val="F4.1(Chandrapur)"/>
      <sheetName val="F4.2(Chandrapur)"/>
      <sheetName val="F4.3 (Chandrapur)"/>
      <sheetName val="F5(Chandrapur)"/>
      <sheetName val="F6 (Chandrapur)"/>
      <sheetName val="F6 Other Finance charges (Chan)"/>
      <sheetName val="F7(Chandrapur)"/>
      <sheetName val="F8(Chandrapur)"/>
      <sheetName val="F9(Chandrapur)"/>
      <sheetName val="9.1(Chandrapur)"/>
      <sheetName val="F9.2(Chandrapur)"/>
      <sheetName val="F9.3(Chandrapur)"/>
      <sheetName val="F10(Chandrapur)"/>
      <sheetName val="F11(Chandrapur)"/>
      <sheetName val="F12(Chandrapur)"/>
      <sheetName val="F13(Chandrapur)"/>
      <sheetName val="Chandrapur 8-9"/>
      <sheetName val="Chandrapur89 True up Summary "/>
      <sheetName val="F1(Chandrapur 8-9)"/>
      <sheetName val="F1.1(Chandrapur 8-9)"/>
      <sheetName val="F2.1(Chandrapur 8-9)"/>
      <sheetName val="F2.2(Chandrapur 8-9)"/>
      <sheetName val="F2.3(Chandrapur 8-9)"/>
      <sheetName val="F2.4(Chandrapur 8-9)"/>
      <sheetName val="F2.8(Chandrapur 8-9)"/>
      <sheetName val="F3(Chandrapur 8-9)"/>
      <sheetName val="F3.1(Chandrapur 8-9)"/>
      <sheetName val="F3.2(Chandrapur 8-9)"/>
      <sheetName val="F3.3(Chandrapur 8-9)"/>
      <sheetName val="F3.4(Chandrapur 8-9)"/>
      <sheetName val="F4(Chandrapur 8-9)"/>
      <sheetName val="F4.1(Chandrapur 8-9)"/>
      <sheetName val="F4.2(Chandrapur 8-9)"/>
      <sheetName val="F4.3(Chandrapur 8-9)"/>
      <sheetName val="F5 (Chandrapur 8-9)"/>
      <sheetName val="F6 (Chandrapur8 &amp;9)"/>
      <sheetName val="F6 Other Financechar(CSTPS 8-9)"/>
      <sheetName val="F7(Chandrapur 8-9)"/>
      <sheetName val="F8(Chandrapur 8-9)"/>
      <sheetName val="F9(Chandrapur 8-9)"/>
      <sheetName val="9.1(Chandrapur 8-9)"/>
      <sheetName val="F9.2(Chandrapur 8-9)"/>
      <sheetName val="F9.3(Chandrapur 8-9)"/>
      <sheetName val="F10(Chandrapur 8-9)"/>
      <sheetName val="F11(Chandrapur 8-9)"/>
      <sheetName val="F12(Chandrapur 8-9) "/>
      <sheetName val="F13(Chandrapur 8-9)"/>
      <sheetName val="KPKD"/>
      <sheetName val="Khaperkheda True up summary "/>
      <sheetName val="F1(KPKD)"/>
      <sheetName val="F1.1(KPKD)"/>
      <sheetName val="F2.1(KPKD)"/>
      <sheetName val="F2.2(KPKD)"/>
      <sheetName val="F2.3(KPKD)"/>
      <sheetName val="F2.4(KPKD)"/>
      <sheetName val="F2.8(KPKD)"/>
      <sheetName val="F3(KPKD)"/>
      <sheetName val="F3.1(KPKD)"/>
      <sheetName val="F3.2(KPKD)"/>
      <sheetName val="F3.3(KPKD)"/>
      <sheetName val="F3.4(KPKD)"/>
      <sheetName val="F4(KPKD)"/>
      <sheetName val="F4.1 (KPKD)"/>
      <sheetName val="F4.2 (KPKD)"/>
      <sheetName val="F4.3 (KPKD)"/>
      <sheetName val="F5(KPKD)"/>
      <sheetName val="F6 (KPKD)"/>
      <sheetName val="F6 Other Finance charges (KPKD)"/>
      <sheetName val="F7(KPKD)"/>
      <sheetName val="F8(KPKD)"/>
      <sheetName val="F9(KPKD)"/>
      <sheetName val="9.1(KPKD)"/>
      <sheetName val="F9.2(KPKD)"/>
      <sheetName val="F9.3(KPKD)"/>
      <sheetName val="F10(KPKD)"/>
      <sheetName val="F11(KPKD)"/>
      <sheetName val="F12(KPKD)"/>
      <sheetName val="F13(KPKD)"/>
      <sheetName val="KPKD 5"/>
      <sheetName val="Khaperkheda 5 True up summary"/>
      <sheetName val="F1(KPKD 5)"/>
      <sheetName val="F1.1(KPKD 5)"/>
      <sheetName val="F2.1(KPKD 5)"/>
      <sheetName val="F2.2(KPKD 5)"/>
      <sheetName val="F2.3(KPKD 5)"/>
      <sheetName val="F2.4(KPKD 5)"/>
      <sheetName val="F2.8(KPKD 5)"/>
      <sheetName val="F3(KPKD 5)"/>
      <sheetName val="F3.1(KPKD 5)"/>
      <sheetName val="F3.2(KPKD 5)"/>
      <sheetName val="F3.3(KPKD 5)"/>
      <sheetName val="F3.4(KPKD 5)"/>
      <sheetName val="F4(KPKD 5)"/>
      <sheetName val="F4.1 (KPKD 5)"/>
      <sheetName val="F4.2 (KPKD 5)"/>
      <sheetName val="F4.3 (KPKD 5)"/>
      <sheetName val="F5(KPKD 5)"/>
      <sheetName val="F6 (KPKD 5)"/>
      <sheetName val="F6 Other Finance charges(KPKD5)"/>
      <sheetName val="F7(KPKD 5)"/>
      <sheetName val="F8(KPKD 5)"/>
      <sheetName val="F9(KPKD 5)"/>
      <sheetName val="9.1(KPKD 5)"/>
      <sheetName val="F9.2(KPKD 5)"/>
      <sheetName val="F9.3(KPKD 5)"/>
      <sheetName val="F10(KPKD 5)"/>
      <sheetName val="F11(KPKD 5)"/>
      <sheetName val="F12(KPKD 5)"/>
      <sheetName val="F13(KPKD 5)"/>
      <sheetName val="Koradi"/>
      <sheetName val="Koradi True up summary"/>
      <sheetName val="F1(Koradi)"/>
      <sheetName val="F1.1(Koradi)"/>
      <sheetName val="F2.1(Koradi)"/>
      <sheetName val="F2.2(Koradi)"/>
      <sheetName val="F2.3(Koradi)"/>
      <sheetName val="F2.4(Koradi)"/>
      <sheetName val="F2.8(Koradi)"/>
      <sheetName val="F3(Koradi)"/>
      <sheetName val="F3.1(Koradi)"/>
      <sheetName val="F3.2(Koradi)"/>
      <sheetName val="F3.3(Koradi)"/>
      <sheetName val="F3.4(Koradi)"/>
      <sheetName val="F4(Koradi)"/>
      <sheetName val="F4.1(Koradi)"/>
      <sheetName val="F4.2(Koradi)"/>
      <sheetName val="F4.3(Koradi)"/>
      <sheetName val="F5(Koradi)"/>
      <sheetName val="F6 (Koradi)"/>
      <sheetName val="F6 Other Finance charges  "/>
      <sheetName val="F7(Koradi))"/>
      <sheetName val="F8 (Koradi)"/>
      <sheetName val="F9(Koradi)"/>
      <sheetName val="9.1(Koradi)"/>
      <sheetName val="F9.2(Koradi)"/>
      <sheetName val="F9.3(Koradi)"/>
      <sheetName val="F10(Koradi)"/>
      <sheetName val="F11(Koradi)"/>
      <sheetName val="F12(Koradi)"/>
      <sheetName val="F13(Koradi)"/>
      <sheetName val="Koradi 8,9 10"/>
      <sheetName val="Koradi 8,9,10True up summary"/>
      <sheetName val="F1(Koradi 8,9 10)"/>
      <sheetName val="F1.1(Koradi 8,9 10)"/>
      <sheetName val="F2.1(Koradi 8,9 10)"/>
      <sheetName val="F2.2(Koradi 8,9 10)"/>
      <sheetName val="F2.3(Koradi 8,9 10)"/>
      <sheetName val="F2.4(Koradi 8,9 10)"/>
      <sheetName val="F2.8(Koradi 8,9 10)"/>
      <sheetName val="F3(Koradi 8,9 10)"/>
      <sheetName val="F3.1(Koradi 8,9 10)"/>
      <sheetName val="F3.2(Koradi 8,9 10)"/>
      <sheetName val="F3.3(Koradi 8,9 10"/>
      <sheetName val="F3.4(Koradi 8,9 10)"/>
      <sheetName val="F4(Koradi 8,9 10)"/>
      <sheetName val="F4.1(Koradi 8,9,10)"/>
      <sheetName val="F4.2(Koradi 8,9 10)"/>
      <sheetName val="F4.3(Koradi 8,9 10)"/>
      <sheetName val="F5 (Koradi 8,9,10)"/>
      <sheetName val="F6 (Koradi 8,9 10)"/>
      <sheetName val="F6 Othe Financechar(K8,9,10)"/>
      <sheetName val="F7(Koradi 8,9 10)"/>
      <sheetName val="F8(Koradi 8,9 10)"/>
      <sheetName val="F9(Koradi 8,9 10)"/>
      <sheetName val="9.1(Koradi 8,9 10)"/>
      <sheetName val="F9.2(Koradi 8,9 10)"/>
      <sheetName val="F9.3(Koradi 8,9 10)"/>
      <sheetName val="F10(Koradi 8,9 10)"/>
      <sheetName val="F11(Koradi 8,9 10)"/>
      <sheetName val="F12(Koradi 8,9 10)"/>
      <sheetName val="F13(Koradi 8,9 10)"/>
      <sheetName val="Nashik"/>
      <sheetName val="Nashik True up Summary"/>
      <sheetName val="F1(Nashik)"/>
      <sheetName val="F1.1(Nashik)"/>
      <sheetName val="F2.1(Nashik)"/>
      <sheetName val="F2.2(Nashik)"/>
      <sheetName val="F2.3(Nashik)"/>
      <sheetName val="F2.4(Nashik)"/>
      <sheetName val="F2.8(Nashik)"/>
      <sheetName val="F3(Nashik)"/>
      <sheetName val="F3.1(Nashik)"/>
      <sheetName val="F3.2(Nashik)"/>
      <sheetName val="F3.3(Nashik)"/>
      <sheetName val="F3.4(Nashik)"/>
      <sheetName val="F4(Nashik)"/>
      <sheetName val="F4.1(Nashik)"/>
      <sheetName val="F4.2(Nashik)"/>
      <sheetName val="F4.3(Nashik)"/>
      <sheetName val="F5(Nashik)"/>
      <sheetName val="F6(Nashik)"/>
      <sheetName val="F6 Other Financecharges (Nashi)"/>
      <sheetName val="F7(Nashik)"/>
      <sheetName val="F8(Nashik)"/>
      <sheetName val="F9(Nashik)"/>
      <sheetName val="9.1(Nashik)"/>
      <sheetName val="F9.2(Nashik)"/>
      <sheetName val="F9.3(Nashik)"/>
      <sheetName val="F10(Nashik)"/>
      <sheetName val="F11(Nashik)"/>
      <sheetName val="F12(Nashik)"/>
      <sheetName val="F13(Nashik)"/>
      <sheetName val="FY 15-16"/>
      <sheetName val="FY 16-17"/>
      <sheetName val="Sheet2"/>
      <sheetName val="PRS 3-4"/>
      <sheetName val="PRS 3-4 TRUE UP SUMMARY"/>
      <sheetName val="F1(PRS 3-4)"/>
      <sheetName val="F1.1(PRS 3-4)"/>
      <sheetName val="F2.1(PRS 3-4)"/>
      <sheetName val="F2.2(PRS 3-4)"/>
      <sheetName val="F2.3(PRS 3-4)"/>
      <sheetName val="F2.4(PRS 3-4)"/>
      <sheetName val="F2.8(PRS 3-4)"/>
      <sheetName val="F3(PRS 3-4)"/>
      <sheetName val="F3.1(PRS 3-4)"/>
      <sheetName val="F3.2(PRS 3-4)"/>
      <sheetName val="F3.3(PRS 3-4)"/>
      <sheetName val="F3.4(PRS 3-4)"/>
      <sheetName val="F4(PRS 3-4)"/>
      <sheetName val="F4.1(PRS 3-4)"/>
      <sheetName val="F4.2(PRS 3-4)"/>
      <sheetName val="F4.3(PRS 3-4)"/>
      <sheetName val="F5(PRS 3-4)"/>
      <sheetName val="F6 (Paras)"/>
      <sheetName val="F6 Other Financ charges(prs3-4)"/>
      <sheetName val="F7(PRS 3-4)"/>
      <sheetName val="F8(PRS 3-4)"/>
      <sheetName val="F9(PRS 3-4)"/>
      <sheetName val="9.1(PRS 3-4)"/>
      <sheetName val="F9.2(PRS 3-4)"/>
      <sheetName val="F9.3(PRS 3-4)"/>
      <sheetName val="F10(PRS 3-4)"/>
      <sheetName val="F11(PRS 3-4)"/>
      <sheetName val="F12(PRS 3-4)"/>
      <sheetName val="F13(PRS 3-4)"/>
      <sheetName val="Parli"/>
      <sheetName val="Parli true up Summary"/>
      <sheetName val="F1(Parli)"/>
      <sheetName val="F1.1(Parli)"/>
      <sheetName val="F2.1(Parli)"/>
      <sheetName val="F2.2(Parli)"/>
      <sheetName val="F2.3(Parli)"/>
      <sheetName val="F2.4(Parli)"/>
      <sheetName val="F2.8(Parli)"/>
      <sheetName val="F3(Parli)"/>
      <sheetName val="F3.1(Parli)"/>
      <sheetName val="F3.2(Parli)"/>
      <sheetName val="F3.3(Parli)"/>
      <sheetName val="F3.4(Parli)"/>
      <sheetName val="F4(Parli)"/>
      <sheetName val="F4.1(Parli)"/>
      <sheetName val="F4.2(Parli)"/>
      <sheetName val="F4.3(Parli)"/>
      <sheetName val="F5(Parli)"/>
      <sheetName val="F6 (Parli)"/>
      <sheetName val="F6 Other Finance charges "/>
      <sheetName val="F7(Parli)"/>
      <sheetName val="F8(Parli)"/>
      <sheetName val="F9(Parli)"/>
      <sheetName val="9.1(Parli)"/>
      <sheetName val="F9.2(Parli)"/>
      <sheetName val="F9.3(Parli)"/>
      <sheetName val="F11(Parli)"/>
      <sheetName val="F12(Parli)"/>
      <sheetName val="F13(Parli)"/>
      <sheetName val="Parli 6-7"/>
      <sheetName val="Parli 6-7 true up Summary"/>
      <sheetName val="F1(Parli 6-7)"/>
      <sheetName val="F1.1(Parli 6-7)"/>
      <sheetName val="F2.1(Parli 6-7)"/>
      <sheetName val="F2.2(Parli 6-7)"/>
      <sheetName val="F2.3(Parli 6-7)"/>
      <sheetName val="F2.4(Parli 6-7)"/>
      <sheetName val="F2.8(Parli 6-7)"/>
      <sheetName val="F3(Parli 6-7)"/>
      <sheetName val="F3.1(Parli 6-7)"/>
      <sheetName val="F3.2(Parli 6-7)"/>
      <sheetName val="F3.3(Parli 6-7)"/>
      <sheetName val="F3.4(Parli 6-7)"/>
      <sheetName val="F4(Parli 6-7)"/>
      <sheetName val="F4.1(Parli 6-7)"/>
      <sheetName val="F4.2(Parli 6-7)"/>
      <sheetName val="F4.3(Parli 6-7)"/>
      <sheetName val="F5(Parli 6-7)"/>
      <sheetName val="F6 (Parli 6-7)"/>
      <sheetName val="F6 Other Financ char(Parli6-7)"/>
      <sheetName val="F7(Parli 6-7)"/>
      <sheetName val="F8(Parli 6-7)"/>
      <sheetName val="F9(Parli 6-7)"/>
      <sheetName val="9.1(Parli 6-7)"/>
      <sheetName val="F9.2(Parli 6-7)"/>
      <sheetName val="F9.3(Parli 6-7)"/>
      <sheetName val="F10(Parli 6-7)"/>
      <sheetName val="F11(Parli 6-7)"/>
      <sheetName val="F12(Parli 6-7)"/>
      <sheetName val="F13(Parli 6-7)"/>
      <sheetName val="Parli 8"/>
      <sheetName val="Parli 8 True up Summary "/>
      <sheetName val="F1(Parli 8)"/>
      <sheetName val="F1.1(Parli 8)"/>
      <sheetName val="F2.1(Parli 8)"/>
      <sheetName val="F2.2(Parli 8)"/>
      <sheetName val="F2.3(Parli 8)"/>
      <sheetName val="F2.4(Parli 8)"/>
      <sheetName val="F2.8(Parli 8)"/>
      <sheetName val="F3(Parli 8)"/>
      <sheetName val="F3.1(Parli 8)"/>
      <sheetName val="F3.2(Parli 8)"/>
      <sheetName val="F3.3(Parli 8)"/>
      <sheetName val="F3.4(Parli 8)"/>
      <sheetName val="F4(Parli 8)"/>
      <sheetName val="F4.1(Parli 8)"/>
      <sheetName val="F4.2(Parli 8)"/>
      <sheetName val="F4.3(Parli 8)"/>
      <sheetName val="F5 (Parli 8)"/>
      <sheetName val="F6 (Parli 8)"/>
      <sheetName val="F6 Other Financechar(Parli 8)"/>
      <sheetName val="F7(Parli 8)"/>
      <sheetName val="F8(Parli 8)"/>
      <sheetName val="F9(Parli 8)"/>
      <sheetName val="9.1(Parli 8)"/>
      <sheetName val="F9.2(Parli 8)"/>
      <sheetName val="F9.3(Parli 8)"/>
      <sheetName val="F10(Parli 8)"/>
      <sheetName val="F11(Parli 8)"/>
      <sheetName val="F12(Parli 8)"/>
      <sheetName val="F13(Parli 8)"/>
      <sheetName val="Uran"/>
      <sheetName val="Uran True up Summary"/>
      <sheetName val="F1(Uran)"/>
      <sheetName val="F1.1(Uran)"/>
      <sheetName val="F2.1(Uran)"/>
      <sheetName val="F2.2(Uran)"/>
      <sheetName val="F2.3(Uran)"/>
      <sheetName val="F2.4(Uran)"/>
      <sheetName val="F2.8(Uran)"/>
      <sheetName val="F3(Uran)"/>
      <sheetName val="F3.1(Uran)"/>
      <sheetName val="F3.2(Uran)"/>
      <sheetName val="F3.3(Uran)"/>
      <sheetName val="F3.4(Uran)"/>
      <sheetName val="F4(Uran)"/>
      <sheetName val="F4.1(Uran)"/>
      <sheetName val="F4.2(Uran)"/>
      <sheetName val="F4.3(Uran)"/>
      <sheetName val="F5(Uran)"/>
      <sheetName val="F6(Uran)"/>
      <sheetName val="F6 Other Finance charges (Uran)"/>
      <sheetName val="F7 Uran"/>
      <sheetName val="F8(Uran)"/>
      <sheetName val="F9(Uran)"/>
      <sheetName val="9.1(Uran)"/>
      <sheetName val="F9.2(Uran)"/>
      <sheetName val="F9.3(Uran)"/>
      <sheetName val="F10(Uran)"/>
      <sheetName val="F11(Uran)"/>
      <sheetName val="F12(Uran)"/>
      <sheetName val="F13(Uran)"/>
    </sheetNames>
    <sheetDataSet>
      <sheetData sheetId="0" refreshError="1"/>
      <sheetData sheetId="1" refreshError="1"/>
      <sheetData sheetId="2" refreshError="1">
        <row r="3">
          <cell r="B3">
            <v>5.7534246575342465</v>
          </cell>
        </row>
        <row r="14">
          <cell r="D14">
            <v>23.206849315068496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  <sheetName val="TRUE UP SUMMARY (PARAS)"/>
      <sheetName val="F1 (PARAS)"/>
      <sheetName val="F 2.1 (PARAS)"/>
      <sheetName val="F 2.2 (PARAS)"/>
      <sheetName val="F 2.3 (PARAS)"/>
      <sheetName val="F 2.8 (PARAS)"/>
      <sheetName val="F3.1(PARAS)"/>
      <sheetName val="F3.2 (PARAS)"/>
      <sheetName val="F3.3 (PARAS)"/>
      <sheetName val="F3.4 (PARAS)"/>
      <sheetName val="F 5 (PARAS)"/>
      <sheetName val="F6 (PARAS)"/>
      <sheetName val="F6 OFinC(PARAS)"/>
      <sheetName val="F7 (PARAS)"/>
    </sheetNames>
    <sheetDataSet>
      <sheetData sheetId="0">
        <row r="52">
          <cell r="N52">
            <v>17.215068493150682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04"/>
      <sheetName val="Linking sheet"/>
      <sheetName val="BALSHT"/>
      <sheetName val="SCH"/>
      <sheetName val="Analysis"/>
      <sheetName val="Debtors-GEB"/>
      <sheetName val="GEB"/>
      <sheetName val="Unsec"/>
      <sheetName val="Cons"/>
      <sheetName val="Schedulev V"/>
      <sheetName val="L&amp;A"/>
      <sheetName val="Drs-GEB"/>
      <sheetName val="Curr_liab"/>
      <sheetName val="Int0304"/>
      <sheetName val="Cash Flow"/>
      <sheetName val="Abstract"/>
      <sheetName val="Perfhigh"/>
      <sheetName val="Sheet2"/>
      <sheetName val="creditors1"/>
      <sheetName val="Sheet1"/>
      <sheetName val="Checklist"/>
      <sheetName val="Sheet3 (2)"/>
      <sheetName val="UGPIPING"/>
      <sheetName val="download"/>
      <sheetName val="Linking_sheet"/>
      <sheetName val="Schedulev_V"/>
      <sheetName val="Cash_Flow"/>
      <sheetName val="Sheet3_(2)"/>
      <sheetName val="Vendor Data"/>
      <sheetName val="fcl"/>
      <sheetName val="DCF"/>
      <sheetName val="Inputs &amp; Assumptions"/>
      <sheetName val="Main Bs"/>
      <sheetName val="BSSEP04"/>
      <sheetName val="ECL"/>
      <sheetName val="EPLHAZIRA"/>
      <sheetName val="Linking_sheet1"/>
      <sheetName val="Schedulev_V1"/>
      <sheetName val="Cash_Flow1"/>
      <sheetName val="Sheet3_(2)1"/>
      <sheetName val="Vendor_Data"/>
      <sheetName val="Recon"/>
      <sheetName val="2C"/>
      <sheetName val="유통망계획"/>
      <sheetName val="Branch"/>
      <sheetName val="Fixed Assets"/>
      <sheetName val="RES-SUR"/>
      <sheetName val="GrossMgn 98"/>
      <sheetName val="Tblr Qty"/>
      <sheetName val="Tangible assets"/>
      <sheetName val="LOCAL RATES"/>
      <sheetName val="BOQ Distribution"/>
      <sheetName val="budgetmensuel2001"/>
      <sheetName val="Params"/>
      <sheetName val="VIR CG"/>
      <sheetName val="Control Sheet"/>
      <sheetName val="ADAMYA FINAL SHEET"/>
      <sheetName val="RCC Rates"/>
      <sheetName val="EXPENSES"/>
      <sheetName val="Head Count"/>
      <sheetName val="deduction"/>
      <sheetName val="addition"/>
      <sheetName val="sep01"/>
      <sheetName val="REGMAIN"/>
      <sheetName val="MAINBS1"/>
      <sheetName val="pa-mtly"/>
      <sheetName val="NOA Data"/>
      <sheetName val="Sheet3"/>
      <sheetName val="Tax Details"/>
      <sheetName val="x-rate"/>
      <sheetName val="Main Bs Cr"/>
      <sheetName val="Price Testing - Used - 1"/>
      <sheetName val="Trial Balance - MARCH 2006"/>
      <sheetName val="NN"/>
      <sheetName val="Schedules"/>
      <sheetName val="Feb_Prfl_28"/>
      <sheetName val="TB"/>
      <sheetName val="SCH 10"/>
      <sheetName val="TB Lead"/>
      <sheetName val="EXCH"/>
      <sheetName val="Set"/>
      <sheetName val="Balance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SCHEDULES ATTACHED TO AND FORMING PART OF THE FINANCIAL STATEMENTS</v>
          </cell>
        </row>
        <row r="4">
          <cell r="B4" t="str">
            <v>SCHEDULE V</v>
          </cell>
        </row>
        <row r="5">
          <cell r="B5" t="str">
            <v>FIXED ASSETS</v>
          </cell>
        </row>
        <row r="6">
          <cell r="L6" t="str">
            <v>Rs. ' Lacs</v>
          </cell>
        </row>
        <row r="7">
          <cell r="C7" t="str">
            <v>GROSS BLOCK</v>
          </cell>
          <cell r="G7" t="str">
            <v>DEPRECIATION</v>
          </cell>
          <cell r="K7" t="str">
            <v>NET BLOCK</v>
          </cell>
        </row>
        <row r="8">
          <cell r="B8" t="str">
            <v>DESCRIPTION</v>
          </cell>
          <cell r="C8" t="str">
            <v>Balance as on</v>
          </cell>
          <cell r="D8" t="str">
            <v>Additions</v>
          </cell>
          <cell r="E8" t="str">
            <v>Deletions/Adjustments</v>
          </cell>
          <cell r="F8" t="str">
            <v>Balance as on</v>
          </cell>
          <cell r="G8" t="str">
            <v>Balance as on</v>
          </cell>
          <cell r="H8" t="str">
            <v xml:space="preserve">For the year  </v>
          </cell>
          <cell r="I8" t="str">
            <v>Withdrawals / Adjustments</v>
          </cell>
          <cell r="J8" t="str">
            <v>Balance as on</v>
          </cell>
          <cell r="K8" t="str">
            <v>Balance as on</v>
          </cell>
          <cell r="L8" t="str">
            <v>Balance as on</v>
          </cell>
        </row>
        <row r="9">
          <cell r="B9" t="str">
            <v>OF ASSETS</v>
          </cell>
          <cell r="C9" t="str">
            <v>01.04.2004</v>
          </cell>
          <cell r="D9" t="str">
            <v xml:space="preserve">during the year </v>
          </cell>
          <cell r="E9" t="str">
            <v>during the year *</v>
          </cell>
          <cell r="F9" t="str">
            <v>30.09.04</v>
          </cell>
          <cell r="G9" t="str">
            <v>01.04.2004</v>
          </cell>
          <cell r="I9" t="str">
            <v>during the year</v>
          </cell>
          <cell r="J9" t="str">
            <v>30.09.04</v>
          </cell>
          <cell r="K9" t="str">
            <v>30.09.04</v>
          </cell>
          <cell r="L9" t="str">
            <v>31.03.2004</v>
          </cell>
        </row>
        <row r="11">
          <cell r="B11" t="str">
            <v xml:space="preserve">Land-Freehold   </v>
          </cell>
          <cell r="C11">
            <v>700</v>
          </cell>
          <cell r="D11">
            <v>0</v>
          </cell>
          <cell r="E11">
            <v>0</v>
          </cell>
          <cell r="F11">
            <v>700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700</v>
          </cell>
          <cell r="L11">
            <v>700</v>
          </cell>
        </row>
        <row r="13">
          <cell r="B13" t="str">
            <v xml:space="preserve">Buildings </v>
          </cell>
          <cell r="C13">
            <v>2822</v>
          </cell>
          <cell r="D13">
            <v>0</v>
          </cell>
          <cell r="E13">
            <v>0</v>
          </cell>
          <cell r="F13">
            <v>2822</v>
          </cell>
          <cell r="G13">
            <v>569</v>
          </cell>
          <cell r="H13">
            <v>45</v>
          </cell>
          <cell r="I13">
            <v>0</v>
          </cell>
          <cell r="J13">
            <v>614</v>
          </cell>
          <cell r="K13">
            <v>2208</v>
          </cell>
          <cell r="L13">
            <v>2253</v>
          </cell>
        </row>
        <row r="15">
          <cell r="B15" t="str">
            <v xml:space="preserve">Plant &amp; Machinery </v>
          </cell>
          <cell r="C15">
            <v>216232</v>
          </cell>
          <cell r="D15">
            <v>2108</v>
          </cell>
          <cell r="E15">
            <v>5</v>
          </cell>
          <cell r="F15">
            <v>218335</v>
          </cell>
          <cell r="G15">
            <v>74146</v>
          </cell>
          <cell r="H15">
            <v>5766</v>
          </cell>
          <cell r="I15">
            <v>2</v>
          </cell>
          <cell r="J15">
            <v>79910</v>
          </cell>
          <cell r="K15">
            <v>138425</v>
          </cell>
          <cell r="L15">
            <v>142086</v>
          </cell>
        </row>
        <row r="17">
          <cell r="B17" t="str">
            <v>Furniture &amp; Fixtures</v>
          </cell>
          <cell r="C17">
            <v>105</v>
          </cell>
          <cell r="D17">
            <v>4</v>
          </cell>
          <cell r="E17">
            <v>0</v>
          </cell>
          <cell r="F17">
            <v>109</v>
          </cell>
          <cell r="G17">
            <v>43</v>
          </cell>
          <cell r="H17">
            <v>3</v>
          </cell>
          <cell r="I17">
            <v>0</v>
          </cell>
          <cell r="J17">
            <v>46</v>
          </cell>
          <cell r="K17">
            <v>63</v>
          </cell>
          <cell r="L17">
            <v>62</v>
          </cell>
        </row>
        <row r="19">
          <cell r="B19" t="str">
            <v>Vehicles</v>
          </cell>
          <cell r="C19">
            <v>61</v>
          </cell>
          <cell r="D19">
            <v>34</v>
          </cell>
          <cell r="E19">
            <v>5</v>
          </cell>
          <cell r="F19">
            <v>90</v>
          </cell>
          <cell r="G19">
            <v>13</v>
          </cell>
          <cell r="H19">
            <v>3</v>
          </cell>
          <cell r="I19">
            <v>1</v>
          </cell>
          <cell r="J19">
            <v>15</v>
          </cell>
          <cell r="K19">
            <v>75</v>
          </cell>
          <cell r="L19">
            <v>48</v>
          </cell>
        </row>
        <row r="21">
          <cell r="B21" t="str">
            <v>Aircraft</v>
          </cell>
          <cell r="C21">
            <v>526</v>
          </cell>
          <cell r="D21">
            <v>0</v>
          </cell>
          <cell r="E21">
            <v>0</v>
          </cell>
          <cell r="F21">
            <v>526</v>
          </cell>
          <cell r="G21">
            <v>262</v>
          </cell>
          <cell r="H21">
            <v>15</v>
          </cell>
          <cell r="I21">
            <v>0</v>
          </cell>
          <cell r="J21">
            <v>277</v>
          </cell>
          <cell r="K21">
            <v>249</v>
          </cell>
          <cell r="L21">
            <v>264</v>
          </cell>
        </row>
        <row r="23">
          <cell r="B23" t="str">
            <v>TOTAL</v>
          </cell>
          <cell r="C23">
            <v>220446</v>
          </cell>
          <cell r="D23">
            <v>2146</v>
          </cell>
          <cell r="E23">
            <v>10</v>
          </cell>
          <cell r="F23">
            <v>222582</v>
          </cell>
          <cell r="G23">
            <v>75033</v>
          </cell>
          <cell r="H23">
            <v>5832</v>
          </cell>
          <cell r="I23">
            <v>3</v>
          </cell>
          <cell r="J23">
            <v>80862</v>
          </cell>
          <cell r="K23">
            <v>141720</v>
          </cell>
          <cell r="L23">
            <v>145413</v>
          </cell>
        </row>
        <row r="25">
          <cell r="B25" t="str">
            <v>PREVIOUS YEAR</v>
          </cell>
          <cell r="C25">
            <v>224394</v>
          </cell>
          <cell r="D25">
            <v>24</v>
          </cell>
          <cell r="E25">
            <v>539</v>
          </cell>
          <cell r="F25">
            <v>223879</v>
          </cell>
          <cell r="G25">
            <v>57257</v>
          </cell>
          <cell r="H25">
            <v>5936</v>
          </cell>
          <cell r="I25">
            <v>7</v>
          </cell>
          <cell r="J25">
            <v>63186</v>
          </cell>
          <cell r="K25">
            <v>160693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FA- Template"/>
      <sheetName val="Inter-Functional"/>
      <sheetName val="Error Sheet"/>
      <sheetName val="Print FA Note"/>
      <sheetName val="Additional Info"/>
      <sheetName val="FA Final"/>
      <sheetName val="FA_Crores"/>
      <sheetName val="Reco"/>
      <sheetName val="Inter-Transfer"/>
      <sheetName val="Balance Life"/>
      <sheetName val="Assumptions"/>
      <sheetName val="Cons"/>
    </sheetNames>
    <sheetDataSet>
      <sheetData sheetId="0">
        <row r="14">
          <cell r="C14" t="str">
            <v>HPCL_Consolidation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op sheet"/>
      <sheetName val="4.Grouping - Balance Sheet(mio)"/>
      <sheetName val="3.Grouping - Profit &amp; Loss(mio)"/>
      <sheetName val="5. Journal entries."/>
      <sheetName val="6A. Geographical Sales"/>
      <sheetName val="Control Sheet"/>
      <sheetName val="1. ROM"/>
      <sheetName val="6B. Other income"/>
      <sheetName val="7. Investments"/>
      <sheetName val="7A.Profit on sale of investmt"/>
      <sheetName val="8. Borrowings"/>
      <sheetName val="8A. Acc &amp; buy cr."/>
      <sheetName val="9. Loans given &amp; ICDs"/>
      <sheetName val="10. Cash flow info"/>
      <sheetName val="Open Note Summary"/>
      <sheetName val="10A. Forex-cash flow"/>
      <sheetName val="11. Tax Details"/>
      <sheetName val="12. Tangible assets"/>
      <sheetName val="12A. Investment properties"/>
      <sheetName val="13. Intangible assets "/>
      <sheetName val="14. Contingent and commitments"/>
      <sheetName val="15. RPT"/>
      <sheetName val="16.IC-RP list"/>
      <sheetName val="TB Consolidated"/>
      <sheetName val="17. Provisions"/>
      <sheetName val="18. Leases"/>
      <sheetName val="19. Employee Benefits"/>
      <sheetName val="20. IAS 11 disclosure"/>
      <sheetName val="21. Fair value &amp; liquiditiy"/>
      <sheetName val="22. Currency risk"/>
      <sheetName val="23. Actual interest rates"/>
      <sheetName val="24. Interest &amp; commodity risk"/>
      <sheetName val="25. Credit risk"/>
      <sheetName val="26. Level wise FAFL"/>
      <sheetName val="Ledger upto Mar,12"/>
      <sheetName val="FGO MAR 2012"/>
      <sheetName val="Guarantee com EPL TO GS"/>
      <sheetName val="FGO 31-3-11 "/>
      <sheetName val="Updated ledger"/>
      <sheetName val="Sheet1"/>
      <sheetName val="Query Sheet"/>
      <sheetName val="Cover"/>
      <sheetName val="index"/>
      <sheetName val="m&amp;a"/>
      <sheetName val="BS"/>
      <sheetName val="P&amp;L"/>
      <sheetName val="equity"/>
      <sheetName val="Cashflow"/>
      <sheetName val="Schedule"/>
      <sheetName val="TB"/>
      <sheetName val="Notes in IFRS"/>
      <sheetName val="EPL Dubai"/>
      <sheetName val="EPL Oman"/>
      <sheetName val="EPL Korea Division"/>
      <sheetName val="TB KSA"/>
      <sheetName val="FGO corporate gurantee"/>
      <sheetName val="Adoption of new standards"/>
      <sheetName val="TB with op.balance"/>
      <sheetName val="Non Cash"/>
      <sheetName val="Sheet3"/>
      <sheetName val="EPL Saudi"/>
      <sheetName val="Sheet2"/>
      <sheetName val="Sheet4"/>
      <sheetName val="RPT"/>
      <sheetName val="Cons"/>
      <sheetName val="sep01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C6" t="str">
            <v>1. Essar Global Fund Limited (FKA Essar Global Limited)</v>
          </cell>
        </row>
        <row r="8">
          <cell r="C8" t="str">
            <v>2. Essar Global Assets Limited</v>
          </cell>
        </row>
        <row r="9">
          <cell r="C9" t="str">
            <v>3. Crystal Air Holdings Ltd</v>
          </cell>
        </row>
        <row r="10">
          <cell r="C10" t="str">
            <v>4. White Springs Holdings Ltd</v>
          </cell>
        </row>
        <row r="11">
          <cell r="C11" t="str">
            <v>5. Star Flight Express Ltd</v>
          </cell>
        </row>
        <row r="12">
          <cell r="C12" t="str">
            <v>6. Highrise Holdings Limited</v>
          </cell>
        </row>
        <row r="13">
          <cell r="C13" t="str">
            <v>7. Rosegem Enterprises Ltd</v>
          </cell>
        </row>
        <row r="14">
          <cell r="C14" t="str">
            <v>8. Bright Sapphire Ltd</v>
          </cell>
        </row>
        <row r="15">
          <cell r="C15" t="str">
            <v>9. Alias Enterprise Ltd</v>
          </cell>
        </row>
        <row r="16">
          <cell r="C16" t="str">
            <v>10. Global Oceanic Services Ltd</v>
          </cell>
        </row>
        <row r="17">
          <cell r="C17" t="str">
            <v xml:space="preserve">. </v>
          </cell>
        </row>
        <row r="18">
          <cell r="C18" t="str">
            <v>. B. Energy Sector</v>
          </cell>
        </row>
        <row r="19">
          <cell r="C19" t="str">
            <v>11. Essar Energy PLC</v>
          </cell>
        </row>
        <row r="20">
          <cell r="C20" t="str">
            <v>12. Essar Energy Services (UK) Limited</v>
          </cell>
        </row>
        <row r="21">
          <cell r="C21" t="str">
            <v>13. Essar Energy Services (Mauritius) Limited</v>
          </cell>
        </row>
        <row r="22">
          <cell r="C22" t="str">
            <v>14. Essar Energy Investment Limited</v>
          </cell>
        </row>
        <row r="23">
          <cell r="C23" t="str">
            <v>15. Essar Oil Limited</v>
          </cell>
        </row>
        <row r="24">
          <cell r="C24" t="str">
            <v>16. Essar Oil &amp; Gas Ltd (FKA Vadinar Oil)</v>
          </cell>
        </row>
        <row r="25">
          <cell r="C25" t="str">
            <v>17. Essar Oil (UK) Limited</v>
          </cell>
        </row>
        <row r="26">
          <cell r="C26" t="str">
            <v>18. Essar Energy Holdings Limited</v>
          </cell>
        </row>
        <row r="27">
          <cell r="C27" t="str">
            <v>19. Essar Oil Holdings Limited</v>
          </cell>
        </row>
        <row r="28">
          <cell r="C28" t="str">
            <v>20. Essar Oil Cyprus Limited (FKA Star Saphire Enterprises Limited)</v>
          </cell>
        </row>
        <row r="29">
          <cell r="C29" t="str">
            <v>21. Essar Oil GMBH</v>
          </cell>
        </row>
        <row r="30">
          <cell r="C30" t="str">
            <v>22. Entep Properties Limited (Joint Venture)</v>
          </cell>
        </row>
        <row r="31">
          <cell r="C31" t="str">
            <v>23. Essar Exploration &amp; Production Limited</v>
          </cell>
        </row>
        <row r="32">
          <cell r="C32" t="str">
            <v>24. Essar Exploration &amp; Production Limited, Nigeria</v>
          </cell>
        </row>
        <row r="33">
          <cell r="C33" t="str">
            <v>25. Essar Exploration &amp; Production (India) Limited</v>
          </cell>
        </row>
        <row r="34">
          <cell r="C34" t="str">
            <v>26. Kenya Petroleum Refinery Limited (Joint Venture)</v>
          </cell>
        </row>
        <row r="35">
          <cell r="C35" t="str">
            <v>27. Essar Energy Overseas Limited</v>
          </cell>
        </row>
        <row r="36">
          <cell r="C36" t="str">
            <v>28. Essar Petroleum (East Africa) Limited</v>
          </cell>
        </row>
        <row r="37">
          <cell r="C37" t="str">
            <v xml:space="preserve">. </v>
          </cell>
        </row>
        <row r="38">
          <cell r="C38" t="str">
            <v>. Rest of the Energy group</v>
          </cell>
        </row>
        <row r="39">
          <cell r="C39" t="str">
            <v>29. Essar Chemicals Limited</v>
          </cell>
        </row>
        <row r="40">
          <cell r="C40" t="str">
            <v>30. Essar Gujarat Petrochemicals Limited</v>
          </cell>
        </row>
        <row r="41">
          <cell r="C41" t="str">
            <v>31. Essar Oil International Limited AG</v>
          </cell>
        </row>
        <row r="42">
          <cell r="C42" t="str">
            <v>32. Essar Oil Stanlow Limited</v>
          </cell>
        </row>
        <row r="43">
          <cell r="C43" t="str">
            <v>33. Essar Oil Mauritius Limited (FKA Pitney Mauritius Holdings Limited)</v>
          </cell>
        </row>
        <row r="44">
          <cell r="C44" t="str">
            <v xml:space="preserve">. </v>
          </cell>
        </row>
        <row r="45">
          <cell r="C45" t="str">
            <v>. C. Power Sector</v>
          </cell>
        </row>
        <row r="46">
          <cell r="C46" t="str">
            <v>34. Essar Power Limited</v>
          </cell>
        </row>
        <row r="47">
          <cell r="C47" t="str">
            <v>35. Essar Power MP Limited</v>
          </cell>
        </row>
        <row r="48">
          <cell r="C48" t="str">
            <v>36. Mahan Coal Limited ( Joint Venture )</v>
          </cell>
        </row>
        <row r="49">
          <cell r="C49" t="str">
            <v>37. Essar Power Transmission Company Limited</v>
          </cell>
        </row>
        <row r="50">
          <cell r="C50" t="str">
            <v>38. Essar Power (Jharkhand) Limited</v>
          </cell>
        </row>
        <row r="51">
          <cell r="C51" t="str">
            <v>39. Essar Power Gujarat Limited</v>
          </cell>
        </row>
        <row r="52">
          <cell r="C52" t="str">
            <v>40. PT Essar Minerals Indonesia</v>
          </cell>
        </row>
        <row r="53">
          <cell r="C53" t="str">
            <v>41. PT Bara Pratma Indonesia</v>
          </cell>
        </row>
        <row r="54">
          <cell r="C54" t="str">
            <v>42. PT Manoor Bultan Lestari Indonesia</v>
          </cell>
        </row>
        <row r="55">
          <cell r="C55" t="str">
            <v>43. Bhander Power Limited</v>
          </cell>
        </row>
        <row r="56">
          <cell r="C56" t="str">
            <v>44. Essar Power Orissa Limited</v>
          </cell>
        </row>
        <row r="57">
          <cell r="C57" t="str">
            <v>45. Essar Power Hazira Limited</v>
          </cell>
        </row>
        <row r="58">
          <cell r="C58" t="str">
            <v>46. Vadinar Power Company Limited</v>
          </cell>
        </row>
        <row r="60">
          <cell r="C60" t="str">
            <v>C. Energy Business</v>
          </cell>
        </row>
        <row r="61">
          <cell r="C61" t="str">
            <v>49. Algoma Power B.V.</v>
          </cell>
        </row>
        <row r="62">
          <cell r="C62" t="str">
            <v>50. Essar Power Distribution Company Limited</v>
          </cell>
        </row>
        <row r="63">
          <cell r="C63" t="str">
            <v>51. Ambeshwar Engineering Pvt Ltd (Joint Venture)</v>
          </cell>
        </row>
        <row r="64">
          <cell r="C64" t="str">
            <v>52. Essar Power Nepal Holdings Limited</v>
          </cell>
        </row>
        <row r="65">
          <cell r="C65" t="str">
            <v>53. Western Nepal Hydropower Pvt. Ltd. (Joint venture)</v>
          </cell>
        </row>
        <row r="66">
          <cell r="C66" t="str">
            <v xml:space="preserve">. </v>
          </cell>
        </row>
        <row r="67">
          <cell r="C67" t="str">
            <v>. Rest of Power Group</v>
          </cell>
        </row>
        <row r="68">
          <cell r="C68" t="str">
            <v>54. Essar Power Salaya Limited</v>
          </cell>
        </row>
        <row r="69">
          <cell r="C69" t="str">
            <v>55. Essar Electirc Power Development Corporation Limited</v>
          </cell>
        </row>
        <row r="70">
          <cell r="C70" t="str">
            <v>56. Essar Power Tamilnadu Limited</v>
          </cell>
        </row>
        <row r="71">
          <cell r="C71" t="str">
            <v>57. Essar Power Overseas Limited</v>
          </cell>
        </row>
        <row r="72">
          <cell r="C72" t="str">
            <v>58. Essar Power &amp; Minerals S.A. Limited</v>
          </cell>
        </row>
        <row r="73">
          <cell r="C73" t="str">
            <v>59. Essar Recursos Minerals de Mozambique Limitada</v>
          </cell>
        </row>
        <row r="74">
          <cell r="C74" t="str">
            <v>60. Essar Minerals FZE</v>
          </cell>
        </row>
        <row r="75">
          <cell r="C75" t="str">
            <v>61. Navbharat Power Private Limited</v>
          </cell>
        </row>
        <row r="76">
          <cell r="C76" t="str">
            <v>62. Rampiya Coal Mines &amp; Energy Private Limited (Joint Venture)</v>
          </cell>
        </row>
        <row r="77">
          <cell r="C77" t="str">
            <v>63. Essar Power Holdings Limited</v>
          </cell>
        </row>
        <row r="78">
          <cell r="C78" t="str">
            <v>64. Essar Power Hazira Holdings Limited</v>
          </cell>
        </row>
        <row r="79">
          <cell r="C79" t="str">
            <v>65. Essar Power (East Africa) Limited</v>
          </cell>
        </row>
        <row r="80">
          <cell r="C80" t="str">
            <v>66. Essar Wind Power Private Limited</v>
          </cell>
        </row>
        <row r="81">
          <cell r="C81" t="str">
            <v>67. Eastern Nepal Hydropower Pvt. Ltd. (Joint venture)</v>
          </cell>
        </row>
        <row r="82">
          <cell r="C82" t="str">
            <v>68. Satyam Urja Pvt Ltd. (Joint Venture)</v>
          </cell>
        </row>
        <row r="84">
          <cell r="C84" t="str">
            <v>D. Power Business</v>
          </cell>
        </row>
        <row r="85">
          <cell r="C85" t="str">
            <v>69. Essar Steel India Limited (FKA Essar Steel Limited)</v>
          </cell>
        </row>
        <row r="86">
          <cell r="C86" t="str">
            <v>70. Essar Steel Trading FZE</v>
          </cell>
        </row>
        <row r="87">
          <cell r="C87" t="str">
            <v>71. Essar Steel Middle East FZE</v>
          </cell>
        </row>
        <row r="88">
          <cell r="C88" t="str">
            <v>72. Essar Steel Processing FZCO</v>
          </cell>
        </row>
        <row r="89">
          <cell r="C89" t="str">
            <v>73. Essar Steel Co-operatief U.A.</v>
          </cell>
        </row>
        <row r="90">
          <cell r="C90" t="str">
            <v>74. Essar Steel International B.V.</v>
          </cell>
        </row>
        <row r="91">
          <cell r="C91" t="str">
            <v>75. Essar Steel Processing &amp; Distribution UK Ltd.</v>
          </cell>
        </row>
        <row r="92">
          <cell r="C92" t="str">
            <v>76. Essar Steel Processing &amp; Distribution Italia S.R.L.</v>
          </cell>
        </row>
        <row r="93">
          <cell r="C93" t="str">
            <v>77. Essar Steel Processing &amp; Distribution Iberia S.L.</v>
          </cell>
        </row>
        <row r="94">
          <cell r="C94" t="str">
            <v>78. Essar Steel GMBH</v>
          </cell>
        </row>
        <row r="95">
          <cell r="C95" t="str">
            <v>79. Essar Steel N.V.</v>
          </cell>
        </row>
        <row r="96">
          <cell r="C96" t="str">
            <v>80. Essar Steel Processing Vietnam Co. Ltd</v>
          </cell>
        </row>
        <row r="97">
          <cell r="C97" t="str">
            <v>81. US Holding B.V.</v>
          </cell>
        </row>
        <row r="98">
          <cell r="C98" t="str">
            <v>82. PT Essar Indonesia</v>
          </cell>
        </row>
        <row r="99">
          <cell r="C99" t="str">
            <v>83. Essar Steel Algoma USA</v>
          </cell>
        </row>
        <row r="100">
          <cell r="C100" t="str">
            <v>84. Algoma Holdings Cooperatief U.A.</v>
          </cell>
        </row>
        <row r="101">
          <cell r="C101" t="str">
            <v>85. Algoma Holdings B.V.</v>
          </cell>
        </row>
        <row r="102">
          <cell r="C102" t="str">
            <v>86. Essar Steel Algoma Inc</v>
          </cell>
        </row>
        <row r="103">
          <cell r="C103" t="str">
            <v>87. Cannelton Iron Ore Company</v>
          </cell>
        </row>
        <row r="104">
          <cell r="C104" t="str">
            <v>88. Essar Steel Minnesota LLC</v>
          </cell>
        </row>
        <row r="105">
          <cell r="C105" t="str">
            <v>89. Trinity Parent Corporation</v>
          </cell>
        </row>
        <row r="106">
          <cell r="C106" t="str">
            <v>90. Trinity Coal Corporation</v>
          </cell>
        </row>
        <row r="107">
          <cell r="C107" t="str">
            <v>91. Trinity Coal Partners LLC</v>
          </cell>
        </row>
        <row r="108">
          <cell r="C108" t="str">
            <v>92. Bear Fork Resources LLC</v>
          </cell>
        </row>
        <row r="109">
          <cell r="C109" t="str">
            <v>93. Deep Water Resources LLC</v>
          </cell>
        </row>
        <row r="110">
          <cell r="C110" t="str">
            <v>94. Levisa Fork Resources LLC</v>
          </cell>
        </row>
        <row r="111">
          <cell r="C111" t="str">
            <v>95. North Springs Resources LLC</v>
          </cell>
        </row>
        <row r="112">
          <cell r="C112" t="str">
            <v>96. Little Elk Mining Company LLC</v>
          </cell>
        </row>
        <row r="113">
          <cell r="C113" t="str">
            <v>97. Banner Coal Terminal LLC</v>
          </cell>
        </row>
        <row r="114">
          <cell r="C114" t="str">
            <v>98. Hughes Creek Terminal LLC</v>
          </cell>
        </row>
        <row r="115">
          <cell r="C115" t="str">
            <v>99. Trinity RMG Holdings LLC</v>
          </cell>
        </row>
        <row r="116">
          <cell r="C116" t="str">
            <v>100. RMG INC</v>
          </cell>
        </row>
        <row r="117">
          <cell r="C117" t="str">
            <v>101. Falcon Resources LLC</v>
          </cell>
        </row>
        <row r="118">
          <cell r="C118" t="str">
            <v>102. Prater Branch Resources LLC</v>
          </cell>
        </row>
        <row r="119">
          <cell r="C119" t="str">
            <v>103. Trinity Coal Marketing LLC</v>
          </cell>
        </row>
        <row r="120">
          <cell r="C120" t="str">
            <v>104. Frasure Creek Mining LLC</v>
          </cell>
        </row>
        <row r="121">
          <cell r="C121" t="str">
            <v>105. Essar Steel Offshore Limited</v>
          </cell>
        </row>
        <row r="122">
          <cell r="C122" t="str">
            <v>106. Essar Minerals Limited</v>
          </cell>
        </row>
        <row r="124">
          <cell r="C124" t="str">
            <v>D. Projects Business</v>
          </cell>
        </row>
        <row r="125">
          <cell r="C125" t="str">
            <v>109. Essar Minerals INC</v>
          </cell>
        </row>
        <row r="126">
          <cell r="C126" t="str">
            <v xml:space="preserve">. </v>
          </cell>
        </row>
        <row r="127">
          <cell r="C127" t="str">
            <v>. Rest of Steel Group</v>
          </cell>
        </row>
        <row r="128">
          <cell r="C128" t="str">
            <v>110. Essar Steel Mauritius Limited</v>
          </cell>
        </row>
        <row r="129">
          <cell r="C129" t="str">
            <v>111. Essar Steel Asia Holdings Limited (FKA Essar Resources Mauritius Ltd)</v>
          </cell>
        </row>
        <row r="130">
          <cell r="C130" t="str">
            <v>112. Essar Steel Algoma Cooperatief U.A (FKA Essar Resources Cooperatief U.A.)</v>
          </cell>
        </row>
        <row r="131">
          <cell r="C131" t="str">
            <v>113. 0915599 B.C.  LTD. (FKA Essar Resources Inc)</v>
          </cell>
        </row>
        <row r="132">
          <cell r="C132" t="str">
            <v>114. Essar Steel Minnesota Cooperatief U.A. (FKA Essar Steel Algoma Cooperatief U.A)</v>
          </cell>
        </row>
        <row r="133">
          <cell r="C133" t="str">
            <v>115. Essar Steel Chattisgarh Limited (Call Option)</v>
          </cell>
        </row>
        <row r="134">
          <cell r="C134" t="str">
            <v>116. Essar Steel Limited (FKA Essar Steel Holdings Limited)</v>
          </cell>
        </row>
        <row r="135">
          <cell r="C135" t="str">
            <v>117. Essar Steel (UAE) Limited (FKA PT Essar (UAE) Limited</v>
          </cell>
        </row>
        <row r="136">
          <cell r="C136" t="str">
            <v>118. Steel Trading Mauritius Ltd</v>
          </cell>
        </row>
        <row r="137">
          <cell r="C137" t="str">
            <v xml:space="preserve">. </v>
          </cell>
        </row>
        <row r="139">
          <cell r="C139" t="str">
            <v>E. Ports Business</v>
          </cell>
        </row>
        <row r="140">
          <cell r="C140" t="str">
            <v>120. Essar Africa Steel Holdings Limited</v>
          </cell>
        </row>
        <row r="141">
          <cell r="C141" t="str">
            <v>121. Essar Africa Minerals Holdings Limited</v>
          </cell>
        </row>
        <row r="142">
          <cell r="C142" t="str">
            <v xml:space="preserve">. </v>
          </cell>
        </row>
        <row r="143">
          <cell r="C143" t="str">
            <v>. Rest of Essar Africa</v>
          </cell>
        </row>
        <row r="144">
          <cell r="C144" t="str">
            <v>122. Essar Africa Infrastructure Holdings Limited</v>
          </cell>
        </row>
        <row r="145">
          <cell r="C145" t="str">
            <v>123. Essar Ports Africa FZE</v>
          </cell>
        </row>
        <row r="146">
          <cell r="C146" t="str">
            <v>124. Essar Infrastructure Africa Limited</v>
          </cell>
        </row>
        <row r="148">
          <cell r="C148" t="str">
            <v>F. Shipping Business</v>
          </cell>
        </row>
        <row r="149">
          <cell r="C149" t="str">
            <v>. D. Project Sector</v>
          </cell>
        </row>
        <row r="150">
          <cell r="C150" t="str">
            <v>126. Essar Project (India) Limited</v>
          </cell>
        </row>
        <row r="151">
          <cell r="C151" t="str">
            <v>127. Essar Offshore Subsea Limited</v>
          </cell>
        </row>
        <row r="152">
          <cell r="C152" t="str">
            <v xml:space="preserve">. </v>
          </cell>
        </row>
        <row r="153">
          <cell r="C153" t="str">
            <v>. Rest of Projects Sector</v>
          </cell>
        </row>
        <row r="154">
          <cell r="C154" t="str">
            <v>128. Essar Projects Limited</v>
          </cell>
        </row>
        <row r="155">
          <cell r="C155" t="str">
            <v>129. Essar Construction Overseas Limited</v>
          </cell>
        </row>
        <row r="156">
          <cell r="C156" t="str">
            <v>130. Essar Projects PNG Limited</v>
          </cell>
        </row>
        <row r="157">
          <cell r="C157" t="str">
            <v>131. Essar Project Management Company Ltd</v>
          </cell>
        </row>
        <row r="158">
          <cell r="C158" t="str">
            <v>132. Essar Construction Limited, UAE</v>
          </cell>
        </row>
        <row r="159">
          <cell r="C159" t="str">
            <v>133. Krios Holdings PTE. Ltd</v>
          </cell>
        </row>
        <row r="160">
          <cell r="C160" t="str">
            <v>134. Kadmos Holdings PTE. Ltd</v>
          </cell>
        </row>
        <row r="161">
          <cell r="C161" t="str">
            <v>135. Essar Projects Singapore PTE. Ltd</v>
          </cell>
        </row>
        <row r="162">
          <cell r="C162" t="str">
            <v>136. Essar Road Projects Limited</v>
          </cell>
        </row>
        <row r="163">
          <cell r="C163" t="str">
            <v>137. Tirunelweli Wind Farms Limited</v>
          </cell>
        </row>
        <row r="164">
          <cell r="C164" t="str">
            <v>138. Lucknow Varanasi Tollways Private Limited</v>
          </cell>
        </row>
        <row r="165">
          <cell r="C165" t="str">
            <v>139. Essar Projects UK Limited</v>
          </cell>
        </row>
        <row r="166">
          <cell r="C166" t="str">
            <v>140. PT Essar Projects Indonesia</v>
          </cell>
        </row>
        <row r="167">
          <cell r="C167" t="str">
            <v>141. Essar Projects Middle East FZE, Dubai</v>
          </cell>
        </row>
        <row r="168">
          <cell r="C168" t="str">
            <v>142. Essar Projects (USA) LLC</v>
          </cell>
        </row>
        <row r="169">
          <cell r="C169" t="str">
            <v>143. Essar Projects Gabon SA</v>
          </cell>
        </row>
        <row r="170">
          <cell r="C170" t="str">
            <v>144. Essar Projects East Africa Limited</v>
          </cell>
        </row>
        <row r="171">
          <cell r="C171" t="str">
            <v>145. Essar Projects Saudi Company Limited</v>
          </cell>
        </row>
        <row r="172">
          <cell r="C172" t="str">
            <v xml:space="preserve">. </v>
          </cell>
        </row>
        <row r="173">
          <cell r="C173" t="str">
            <v>. F. Ports Sector</v>
          </cell>
        </row>
        <row r="174">
          <cell r="C174" t="str">
            <v>146. Essar Ports Limited</v>
          </cell>
        </row>
        <row r="175">
          <cell r="C175" t="str">
            <v>147. Vadinar Oil Terminal Limited</v>
          </cell>
        </row>
        <row r="176">
          <cell r="C176" t="str">
            <v>148. Vadinar Ports &amp; Terminal Limited</v>
          </cell>
        </row>
        <row r="177">
          <cell r="C177" t="str">
            <v>149. Essar Bulk Terminal (Salaya) Limited</v>
          </cell>
        </row>
        <row r="178">
          <cell r="C178" t="str">
            <v>150. Essar Bulk Terminal Limited</v>
          </cell>
        </row>
        <row r="179">
          <cell r="C179" t="str">
            <v>151. Essar Bulk Terminal Paradip Limited</v>
          </cell>
        </row>
        <row r="180">
          <cell r="C180" t="str">
            <v>152. Essar Bulk Terminal Beira Mocambique Limitada</v>
          </cell>
        </row>
        <row r="181">
          <cell r="C181" t="str">
            <v>153. Essar Multi User Coal Terminal Beira Mocambique Limitada</v>
          </cell>
        </row>
        <row r="182">
          <cell r="C182" t="str">
            <v xml:space="preserve">. </v>
          </cell>
        </row>
        <row r="183">
          <cell r="C183" t="str">
            <v>. Rest of Ports Sector</v>
          </cell>
        </row>
        <row r="184">
          <cell r="C184" t="str">
            <v>154. Essar Paradip Terminals Limited</v>
          </cell>
        </row>
        <row r="185">
          <cell r="C185" t="str">
            <v xml:space="preserve">. </v>
          </cell>
        </row>
        <row r="186">
          <cell r="C186" t="str">
            <v>. E. Shipping Sector</v>
          </cell>
        </row>
        <row r="187">
          <cell r="C187" t="str">
            <v>155. Essar Shipping Limited</v>
          </cell>
        </row>
        <row r="188">
          <cell r="C188" t="str">
            <v>156. Energy Transportation International Limited</v>
          </cell>
        </row>
        <row r="189">
          <cell r="C189" t="str">
            <v>157. Energy II Limited</v>
          </cell>
        </row>
        <row r="190">
          <cell r="C190" t="str">
            <v>158. Essar Oilfields Services Limited</v>
          </cell>
        </row>
        <row r="191">
          <cell r="C191" t="str">
            <v>159. Essar Oilfields Services India Limited</v>
          </cell>
        </row>
        <row r="192">
          <cell r="C192" t="str">
            <v>160. Varada Drilling One Pte Ltd</v>
          </cell>
        </row>
        <row r="193">
          <cell r="C193" t="str">
            <v>161. Varada Drilling Two Pte Ltd</v>
          </cell>
        </row>
        <row r="194">
          <cell r="C194" t="str">
            <v>162. Essar Shipping &amp; Logistics Limited</v>
          </cell>
        </row>
        <row r="195">
          <cell r="C195" t="str">
            <v>163. Essar Shipping (Cyprus) Limited</v>
          </cell>
        </row>
        <row r="196">
          <cell r="C196" t="str">
            <v>164. Essar Logistics Limited</v>
          </cell>
        </row>
        <row r="197">
          <cell r="C197" t="str">
            <v xml:space="preserve">. </v>
          </cell>
        </row>
        <row r="198">
          <cell r="C198" t="str">
            <v>. I. Realty Sector</v>
          </cell>
        </row>
        <row r="199">
          <cell r="C199" t="str">
            <v>165. Equinox Capital Limited</v>
          </cell>
        </row>
        <row r="200">
          <cell r="C200" t="str">
            <v>166. Equinox Realty Holdings Limited</v>
          </cell>
        </row>
        <row r="201">
          <cell r="C201" t="str">
            <v>167. Equinox Business Parks Limited</v>
          </cell>
        </row>
        <row r="202">
          <cell r="C202" t="str">
            <v>168. Equinox Business Parks Pvt Limited</v>
          </cell>
        </row>
        <row r="203">
          <cell r="C203" t="str">
            <v>169. Equinox Technoparks Limited</v>
          </cell>
        </row>
        <row r="204">
          <cell r="C204" t="str">
            <v>170. Aegis Peoplesupport Realty Corporation</v>
          </cell>
        </row>
        <row r="205">
          <cell r="C205" t="str">
            <v>171. Equinox Malls Limited</v>
          </cell>
        </row>
        <row r="206">
          <cell r="C206" t="str">
            <v>172. Yojna Realties Private Limited</v>
          </cell>
        </row>
        <row r="207">
          <cell r="C207" t="str">
            <v>173. Ibrox Real Estate Development Private Limited</v>
          </cell>
        </row>
        <row r="208">
          <cell r="C208" t="str">
            <v>174. Bhargava Properties Private Limited</v>
          </cell>
        </row>
        <row r="209">
          <cell r="C209" t="str">
            <v xml:space="preserve">175. Samarjit Land Development Pvt Ltd , India </v>
          </cell>
        </row>
        <row r="210">
          <cell r="C210" t="str">
            <v>176. Tradition Construction Private Limited (Under Liquidation)</v>
          </cell>
        </row>
        <row r="211">
          <cell r="C211" t="str">
            <v>177. Equinox Realty &amp; Infrastructure Private Limited</v>
          </cell>
        </row>
        <row r="212">
          <cell r="C212" t="str">
            <v>178. Equinox Estates &amp; Facility Management Pvt Limited</v>
          </cell>
        </row>
        <row r="214">
          <cell r="C214" t="str">
            <v>J. Realty Business</v>
          </cell>
        </row>
        <row r="215">
          <cell r="C215" t="str">
            <v xml:space="preserve">. </v>
          </cell>
        </row>
        <row r="216">
          <cell r="C216" t="str">
            <v>. The Mobile Store</v>
          </cell>
        </row>
        <row r="217">
          <cell r="C217" t="str">
            <v>180. The Mobile Store Services (Mauritius) Limited</v>
          </cell>
        </row>
        <row r="218">
          <cell r="C218" t="str">
            <v>181. The MobileStore Services Private Limited</v>
          </cell>
        </row>
        <row r="219">
          <cell r="C219" t="str">
            <v xml:space="preserve">. </v>
          </cell>
        </row>
        <row r="220">
          <cell r="C220" t="str">
            <v>. G. Telecom</v>
          </cell>
        </row>
        <row r="221">
          <cell r="C221" t="str">
            <v>182. Essar Telecom Ltd</v>
          </cell>
        </row>
        <row r="222">
          <cell r="C222" t="str">
            <v>183. Essar Communication Holdings Limited</v>
          </cell>
        </row>
        <row r="223">
          <cell r="C223" t="str">
            <v>184. Essar East Africa Telecom Limited</v>
          </cell>
        </row>
        <row r="224">
          <cell r="C224" t="str">
            <v>185. Namington Limited</v>
          </cell>
        </row>
        <row r="225">
          <cell r="C225" t="str">
            <v>186. Essar Telecom Kenya Holding Limited</v>
          </cell>
        </row>
        <row r="226">
          <cell r="C226" t="str">
            <v>187. Essar Telecom Kenya Limited</v>
          </cell>
        </row>
        <row r="227">
          <cell r="C227" t="str">
            <v>188. East Africa Tower Company Limited</v>
          </cell>
        </row>
        <row r="228">
          <cell r="C228" t="str">
            <v xml:space="preserve">. </v>
          </cell>
        </row>
        <row r="229">
          <cell r="C229" t="str">
            <v>. H. BPO</v>
          </cell>
        </row>
        <row r="230">
          <cell r="C230" t="str">
            <v>189. AGC Holdings Limited (FKA Essar Service Holdings Limited)</v>
          </cell>
        </row>
        <row r="232">
          <cell r="C232" t="str">
            <v>K. Others</v>
          </cell>
        </row>
        <row r="233">
          <cell r="C233" t="str">
            <v>192. AGC Networks Pte. Ltd. (FKA Aegis Tech  Singapore Pte Ltd, Singapore)</v>
          </cell>
        </row>
        <row r="234">
          <cell r="C234" t="str">
            <v>193. AGC Networks Inc</v>
          </cell>
        </row>
        <row r="235">
          <cell r="C235" t="str">
            <v>194. Aegis Aspire Consultancy Services Limited</v>
          </cell>
        </row>
        <row r="236">
          <cell r="C236" t="str">
            <v>195. Global Vantedge Private Limited</v>
          </cell>
        </row>
        <row r="237">
          <cell r="C237" t="str">
            <v>196. Aegis Tech Limited</v>
          </cell>
        </row>
        <row r="238">
          <cell r="C238" t="str">
            <v>197. Highband Communications Pvt Ltd</v>
          </cell>
        </row>
        <row r="239">
          <cell r="C239" t="str">
            <v>198. Aegis BPO Services (Gurgaon) Limited</v>
          </cell>
        </row>
        <row r="240">
          <cell r="C240" t="str">
            <v>199. Aegis Limited</v>
          </cell>
        </row>
        <row r="241">
          <cell r="C241" t="str">
            <v>200. Essar Services (Mauritius)</v>
          </cell>
        </row>
        <row r="242">
          <cell r="C242" t="str">
            <v>201. Aegis USA INC</v>
          </cell>
        </row>
        <row r="243">
          <cell r="C243" t="str">
            <v>202. Aegis People Support Inc (FKA  People Support (Philippines), Inc)</v>
          </cell>
        </row>
        <row r="244">
          <cell r="C244" t="str">
            <v>203. Aegis Philippines Inc (FKA Aegis BPO Technology Solutions Inc)</v>
          </cell>
        </row>
        <row r="245">
          <cell r="C245" t="str">
            <v>204. Aegis Communication Group LLC</v>
          </cell>
        </row>
        <row r="246">
          <cell r="C246" t="str">
            <v>205. Aegis Receivable Management Inc(Formerly known as Global Vantedge Inc)</v>
          </cell>
        </row>
        <row r="247">
          <cell r="C247" t="str">
            <v>206. Aegis Netherlands Holding Cooperatief U.A.</v>
          </cell>
        </row>
        <row r="248">
          <cell r="C248" t="str">
            <v>207. Aegis Netherlands II BV</v>
          </cell>
        </row>
        <row r="249">
          <cell r="C249" t="str">
            <v>208. Aegis BPO Services Australia Holding Pty Limited</v>
          </cell>
        </row>
        <row r="250">
          <cell r="C250" t="str">
            <v>209. Aegis BPO Services Australia Pty Limited</v>
          </cell>
        </row>
        <row r="251">
          <cell r="C251" t="str">
            <v>210. UCMS Group Pty Limited</v>
          </cell>
        </row>
        <row r="252">
          <cell r="C252" t="str">
            <v>211. Martin Dawes Telecommunications Pty Limited</v>
          </cell>
        </row>
        <row r="253">
          <cell r="C253" t="str">
            <v>212. Aegis Services Australia Pty Ltd ( F.K.A UCMS Pty Ltd)</v>
          </cell>
        </row>
        <row r="254">
          <cell r="C254" t="str">
            <v xml:space="preserve">213. Aegis Tech Pty Ltd, Australia (F.K.A UCMS Solutions Pty Ltd) </v>
          </cell>
        </row>
        <row r="255">
          <cell r="C255" t="str">
            <v>214. Aegis New Zealand Limted (FKA Aegis Tech Limited)</v>
          </cell>
        </row>
        <row r="256">
          <cell r="C256" t="str">
            <v>215. Multiple Stories Pty Limited</v>
          </cell>
        </row>
        <row r="257">
          <cell r="C257" t="str">
            <v xml:space="preserve">216. Aegis Employment Services Pty Ltd (F.K.A UCMS Employment Services Pty Ltd) </v>
          </cell>
        </row>
        <row r="258">
          <cell r="C258" t="str">
            <v>217. Partnership Australia Pty Limited</v>
          </cell>
        </row>
        <row r="259">
          <cell r="C259" t="str">
            <v>218. Services Queensland Partnership  ( Associate )</v>
          </cell>
        </row>
        <row r="260">
          <cell r="C260" t="str">
            <v>219. Queensland Partnerships Group (LG Shared Services) Pty Ltd (Joint Venture )</v>
          </cell>
        </row>
        <row r="261">
          <cell r="C261" t="str">
            <v>220. Main Street 741 Pty Limited</v>
          </cell>
        </row>
        <row r="262">
          <cell r="C262" t="str">
            <v>221. Aegis Outsourcing South Africa (Pty) Ltd (FKA Aegis BPO Holdings (South Africa)(Pty) Limited)</v>
          </cell>
        </row>
        <row r="263">
          <cell r="C263" t="str">
            <v>222. Actionline De Argentina S.A</v>
          </cell>
        </row>
        <row r="264">
          <cell r="C264" t="str">
            <v>223. Aegis Argentina S.A. (FKA Sur Contact Centre S.A)</v>
          </cell>
        </row>
        <row r="265">
          <cell r="C265" t="str">
            <v xml:space="preserve">224. Aegis Outsourcing UK Ltd (FKA Aegis BPO (UK) Ltd) </v>
          </cell>
        </row>
        <row r="266">
          <cell r="C266" t="str">
            <v>225. Aegis Peru S.A.C</v>
          </cell>
        </row>
        <row r="267">
          <cell r="C267" t="str">
            <v>226. Aegis BPO (Costa Rica) SRL</v>
          </cell>
        </row>
        <row r="268">
          <cell r="C268" t="str">
            <v xml:space="preserve">227. Aegis Services Philippines Inc </v>
          </cell>
        </row>
        <row r="269">
          <cell r="C269" t="str">
            <v>228. Aegis Global Services FZ LLC</v>
          </cell>
        </row>
        <row r="270">
          <cell r="C270" t="str">
            <v xml:space="preserve">229. Aegis  Services Lanka Pvt Limited. </v>
          </cell>
        </row>
        <row r="271">
          <cell r="C271" t="str">
            <v>230. Contact Care Company (Associate)</v>
          </cell>
        </row>
        <row r="272">
          <cell r="C272" t="str">
            <v xml:space="preserve">. </v>
          </cell>
        </row>
        <row r="273">
          <cell r="C273" t="str">
            <v>. Rest of Others</v>
          </cell>
        </row>
        <row r="274">
          <cell r="C274" t="str">
            <v>231. Essar Infrastructure Limited</v>
          </cell>
        </row>
        <row r="275">
          <cell r="C275" t="str">
            <v>232. Essar Concessions Limited (FKA Essar Infrastructure Limited)</v>
          </cell>
        </row>
        <row r="276">
          <cell r="C276" t="str">
            <v>233. Essar Port Holdings Mauritius Limited</v>
          </cell>
        </row>
        <row r="277">
          <cell r="C277" t="str">
            <v>234. Essar Projects Holdings Mauritius Limited</v>
          </cell>
        </row>
        <row r="278">
          <cell r="C278" t="str">
            <v>235. Essar Minerals Holdings Limited</v>
          </cell>
        </row>
        <row r="279">
          <cell r="C279" t="str">
            <v>236. Essar Mineral Resources Limited</v>
          </cell>
        </row>
        <row r="280">
          <cell r="C280" t="str">
            <v>237. Essar Minas De Mozambique Limitada ( Joint Venture )</v>
          </cell>
        </row>
        <row r="281">
          <cell r="C281" t="str">
            <v>238. Essar Global Services Limited, Mauritius</v>
          </cell>
        </row>
        <row r="282">
          <cell r="C282" t="str">
            <v>239. Essar Global Services FZE, UAE</v>
          </cell>
        </row>
        <row r="283">
          <cell r="C283" t="str">
            <v>240. Caladium Limited</v>
          </cell>
        </row>
        <row r="284">
          <cell r="C284" t="str">
            <v>241. Essar Exploration and Production South East Asia Limited</v>
          </cell>
        </row>
        <row r="285">
          <cell r="C285" t="str">
            <v>242. Peak Trading Overseas Limited (FKA Essar Trading Overseas Limited (FKA Essar Portfolio Limited (FKA Essar Infratel Limited)))</v>
          </cell>
        </row>
        <row r="286">
          <cell r="C286" t="str">
            <v>243. Essar Global Services Limited, UK</v>
          </cell>
        </row>
        <row r="287">
          <cell r="C287" t="str">
            <v>244. Essar Capital Holdings Limited</v>
          </cell>
        </row>
        <row r="288">
          <cell r="C288" t="str">
            <v>245. Infotech Capital Limited</v>
          </cell>
        </row>
        <row r="289">
          <cell r="C289" t="str">
            <v>246. Essar Real Estate Limited</v>
          </cell>
        </row>
        <row r="290">
          <cell r="C290" t="str">
            <v>247. Myron Trading Overseas Limited (FKA Essar Steel Marvel Mauritius Limited)</v>
          </cell>
        </row>
        <row r="291">
          <cell r="C291" t="str">
            <v>248. Essar Infrastructure Mauritius Limited</v>
          </cell>
        </row>
        <row r="326">
          <cell r="C326" t="str">
            <v>Other related parties</v>
          </cell>
        </row>
        <row r="328">
          <cell r="C328" t="str">
            <v>1. Copper canyon holdings limited</v>
          </cell>
        </row>
        <row r="329">
          <cell r="C329" t="str">
            <v>2. Kettle river holdings limited</v>
          </cell>
        </row>
        <row r="330">
          <cell r="C330" t="str">
            <v>3. Telecom holdings cayman limited</v>
          </cell>
        </row>
        <row r="331">
          <cell r="C331" t="str">
            <v>4. Essar communications (mauritius) limited</v>
          </cell>
        </row>
        <row r="332">
          <cell r="C332" t="str">
            <v>5. Essar communications limited</v>
          </cell>
        </row>
        <row r="333">
          <cell r="C333" t="str">
            <v>6. Essar com limited</v>
          </cell>
        </row>
        <row r="334">
          <cell r="C334" t="str">
            <v>7. Essar us mauritius holdings limited</v>
          </cell>
        </row>
        <row r="335">
          <cell r="C335" t="str">
            <v>8. Essar global services limited, mauritius</v>
          </cell>
        </row>
        <row r="336">
          <cell r="C336" t="str">
            <v>9. Essar global services fze</v>
          </cell>
        </row>
        <row r="337">
          <cell r="C337" t="str">
            <v>10. Essar global services limited, mauritius</v>
          </cell>
        </row>
        <row r="338">
          <cell r="C338" t="str">
            <v>11. Essar lng ltd.</v>
          </cell>
        </row>
        <row r="339">
          <cell r="C339" t="str">
            <v>12. Essar energy services ltd.</v>
          </cell>
        </row>
        <row r="340">
          <cell r="C340" t="str">
            <v>13. Essar information technology ltd.</v>
          </cell>
        </row>
        <row r="341">
          <cell r="C341" t="str">
            <v>14. Aegis bpo services (gurgaon) ltd.</v>
          </cell>
        </row>
        <row r="342">
          <cell r="C342" t="str">
            <v>15. Essar biofuels ltd.</v>
          </cell>
        </row>
        <row r="343">
          <cell r="C343" t="str">
            <v>16. Essar capital finance pvt ltd.</v>
          </cell>
        </row>
        <row r="344">
          <cell r="C344" t="str">
            <v>17. Essar capital holdings (india) ltd.</v>
          </cell>
        </row>
        <row r="345">
          <cell r="C345" t="str">
            <v>18. Essar capital ltd.</v>
          </cell>
        </row>
        <row r="346">
          <cell r="C346" t="str">
            <v>19. Essar heavy engineering services ltd.</v>
          </cell>
        </row>
        <row r="347">
          <cell r="C347" t="str">
            <v>20. Essar investments ltd.</v>
          </cell>
        </row>
        <row r="348">
          <cell r="C348" t="str">
            <v>21. Essar power jamnagar ltd.</v>
          </cell>
        </row>
        <row r="349">
          <cell r="C349" t="str">
            <v>22. Essar procurement services ltd.</v>
          </cell>
        </row>
        <row r="350">
          <cell r="C350" t="str">
            <v>23. Essar retail outlets ltd.</v>
          </cell>
        </row>
        <row r="351">
          <cell r="C351" t="str">
            <v>24. Essar satvision ltd.</v>
          </cell>
        </row>
        <row r="352">
          <cell r="C352" t="str">
            <v>25. Essar securities ltd.</v>
          </cell>
        </row>
        <row r="353">
          <cell r="C353" t="str">
            <v>26. Essar wind farms ltd.</v>
          </cell>
        </row>
        <row r="354">
          <cell r="C354" t="str">
            <v>27. Frontier leasing and finance ltd.</v>
          </cell>
        </row>
        <row r="355">
          <cell r="C355" t="str">
            <v>28. Girishan traders pvt ltd.</v>
          </cell>
        </row>
        <row r="356">
          <cell r="C356" t="str">
            <v>29. Global supplies (india) ltd.</v>
          </cell>
        </row>
        <row r="357">
          <cell r="C357" t="str">
            <v>30. Highband communications pvt ltd.</v>
          </cell>
        </row>
        <row r="358">
          <cell r="C358" t="str">
            <v>31. Imperial consultants &amp; sec. Pvt. Ltd. (essar holdings limited)</v>
          </cell>
        </row>
        <row r="359">
          <cell r="C359" t="str">
            <v>32. India securities ltd.</v>
          </cell>
        </row>
        <row r="360">
          <cell r="C360" t="str">
            <v>33. Ipsha commercial (india) ltd</v>
          </cell>
        </row>
        <row r="361">
          <cell r="C361" t="str">
            <v>34. S k commercials india ltd</v>
          </cell>
        </row>
        <row r="362">
          <cell r="C362" t="str">
            <v>35. Paprika media pvt ltd.</v>
          </cell>
        </row>
        <row r="363">
          <cell r="C363" t="str">
            <v>36. Essar infrastructure projects ltd.</v>
          </cell>
        </row>
        <row r="364">
          <cell r="C364" t="str">
            <v>37. Essar utility projects ltd.</v>
          </cell>
        </row>
        <row r="365">
          <cell r="C365" t="str">
            <v>38. Essar road projects ltd.</v>
          </cell>
        </row>
        <row r="366">
          <cell r="C366" t="str">
            <v>39. Futura travels ltd.</v>
          </cell>
        </row>
        <row r="367">
          <cell r="C367" t="str">
            <v>40. Essar education ltd.</v>
          </cell>
        </row>
        <row r="368">
          <cell r="C368" t="str">
            <v>41. Bansari agro tech pvt ltd.</v>
          </cell>
        </row>
        <row r="369">
          <cell r="C369" t="str">
            <v>42. Deccan horticulture pvt ltd.</v>
          </cell>
        </row>
        <row r="370">
          <cell r="C370" t="str">
            <v>43. Essar agrotech ltd.</v>
          </cell>
        </row>
        <row r="371">
          <cell r="C371" t="str">
            <v>44. Fresh greens pvt ltd.</v>
          </cell>
        </row>
        <row r="372">
          <cell r="C372" t="str">
            <v>45. Green agri farms pvt ltd.</v>
          </cell>
        </row>
        <row r="373">
          <cell r="C373" t="str">
            <v>46. Highland horticulture pvt ltd.</v>
          </cell>
        </row>
        <row r="374">
          <cell r="C374" t="str">
            <v>47. Indrayani flortech pvt ltd.</v>
          </cell>
        </row>
        <row r="375">
          <cell r="C375" t="str">
            <v>48. Indrayani horticulture pvt ltd.</v>
          </cell>
        </row>
        <row r="376">
          <cell r="C376" t="str">
            <v>49. Indus greens pvt ltd.</v>
          </cell>
        </row>
        <row r="377">
          <cell r="C377" t="str">
            <v>50. Indus horticulture pvt ltd.</v>
          </cell>
        </row>
        <row r="378">
          <cell r="C378" t="str">
            <v>51. Kamshet floritech pvt ltd.</v>
          </cell>
        </row>
        <row r="379">
          <cell r="C379" t="str">
            <v>52. Karthik agro farms pvt ltd.</v>
          </cell>
        </row>
        <row r="380">
          <cell r="C380" t="str">
            <v>53. Maval agrotech pvt ltd.</v>
          </cell>
        </row>
        <row r="381">
          <cell r="C381" t="str">
            <v>54. Nane flortech pvt ltd.</v>
          </cell>
        </row>
        <row r="382">
          <cell r="C382" t="str">
            <v>55. Nane maval farms pvt ltd.</v>
          </cell>
        </row>
        <row r="383">
          <cell r="C383" t="str">
            <v>56. Prajkta agro vision pvt ltd.</v>
          </cell>
        </row>
        <row r="384">
          <cell r="C384" t="str">
            <v>57. Pratik agro herbals pvt ltd.</v>
          </cell>
        </row>
        <row r="385">
          <cell r="C385" t="str">
            <v>58. Ajitesh estates pvt ltd.</v>
          </cell>
        </row>
        <row r="386">
          <cell r="C386" t="str">
            <v>59. Arkay holdings ltd</v>
          </cell>
        </row>
        <row r="387">
          <cell r="C387" t="str">
            <v>60. Bansari investment and finance pvt ltd.</v>
          </cell>
        </row>
        <row r="388">
          <cell r="C388" t="str">
            <v>61. Bhargava agro foods pvt ltd.</v>
          </cell>
        </row>
        <row r="389">
          <cell r="C389" t="str">
            <v>62. Bhargava estates pvt ltd.</v>
          </cell>
        </row>
        <row r="390">
          <cell r="C390" t="str">
            <v>63. Bhargava properties pvt ltd.</v>
          </cell>
        </row>
        <row r="391">
          <cell r="C391" t="str">
            <v>64. Blue arcade properties pvt ltd.</v>
          </cell>
        </row>
        <row r="392">
          <cell r="C392" t="str">
            <v>65. Chandrabhal constructions pvt ltd.</v>
          </cell>
        </row>
        <row r="393">
          <cell r="C393" t="str">
            <v>66. Chandrabhal estate development pvt ltd.</v>
          </cell>
        </row>
        <row r="394">
          <cell r="C394" t="str">
            <v>67. Chandrabhal properties pvt ltd.</v>
          </cell>
        </row>
        <row r="395">
          <cell r="C395" t="str">
            <v>68. Chandrabhal realty pvt ltd.</v>
          </cell>
        </row>
        <row r="396">
          <cell r="C396" t="str">
            <v>69. Downtown securities pvt ltd.</v>
          </cell>
        </row>
        <row r="397">
          <cell r="C397" t="str">
            <v>70. Dwarka farms pvt ltd.</v>
          </cell>
        </row>
        <row r="398">
          <cell r="C398" t="str">
            <v>71. Dwarka realties pvt ltd.</v>
          </cell>
        </row>
        <row r="399">
          <cell r="C399" t="str">
            <v>72. Edwell park properties pvt ltd.</v>
          </cell>
        </row>
        <row r="400">
          <cell r="C400" t="str">
            <v>73. Equinox realty pvt ltd.</v>
          </cell>
        </row>
        <row r="401">
          <cell r="C401" t="str">
            <v>74. Essar house ltd.</v>
          </cell>
        </row>
        <row r="402">
          <cell r="C402" t="str">
            <v>75. Essar infrastructure services ltd</v>
          </cell>
        </row>
        <row r="403">
          <cell r="C403" t="str">
            <v>76. Essar properties gujarat pvt ltd.</v>
          </cell>
        </row>
        <row r="404">
          <cell r="C404" t="str">
            <v>77. Essar properties ltd.</v>
          </cell>
        </row>
        <row r="405">
          <cell r="C405" t="str">
            <v>78. Golden merchandisers pvt ltd.</v>
          </cell>
        </row>
        <row r="406">
          <cell r="C406" t="str">
            <v>79. Golsil exim pvt ltd.</v>
          </cell>
        </row>
        <row r="407">
          <cell r="C407" t="str">
            <v>80. Ibrox constructions pvt ltd.</v>
          </cell>
        </row>
        <row r="408">
          <cell r="C408" t="str">
            <v>81. Ibrox properties pvt ltd.</v>
          </cell>
        </row>
        <row r="409">
          <cell r="C409" t="str">
            <v>82. Ibrox realty pvt ltd.</v>
          </cell>
        </row>
        <row r="410">
          <cell r="C410" t="str">
            <v>83. Jindal combines pvt ltd</v>
          </cell>
        </row>
        <row r="411">
          <cell r="C411" t="str">
            <v>84. Kanak communications pvt ltd.</v>
          </cell>
        </row>
        <row r="412">
          <cell r="C412" t="str">
            <v>85. Kartik estates pvt ltd</v>
          </cell>
        </row>
        <row r="413">
          <cell r="C413" t="str">
            <v>86. Kirti mercantile pvt.ltd.</v>
          </cell>
        </row>
        <row r="414">
          <cell r="C414" t="str">
            <v>87. Kirti properties pvt ltd.</v>
          </cell>
        </row>
        <row r="415">
          <cell r="C415" t="str">
            <v>88. Kirti realties and farms pvt ltd.</v>
          </cell>
        </row>
        <row r="416">
          <cell r="C416" t="str">
            <v>89. Marvel mines &amp; minerals pvt ltd</v>
          </cell>
        </row>
        <row r="417">
          <cell r="C417" t="str">
            <v>90. Nartika farms &amp; estates pvt ltd.</v>
          </cell>
        </row>
        <row r="418">
          <cell r="C418" t="str">
            <v>91. Neel kamal traders pvt ltd</v>
          </cell>
        </row>
        <row r="419">
          <cell r="C419" t="str">
            <v>92. New ambi trading and investments pvt ltd.</v>
          </cell>
        </row>
        <row r="420">
          <cell r="C420" t="str">
            <v>93. Nirmit estate pvt ltd</v>
          </cell>
        </row>
        <row r="421">
          <cell r="C421" t="str">
            <v>94. Pama properties pvt ltd.</v>
          </cell>
        </row>
        <row r="422">
          <cell r="C422" t="str">
            <v>95. Paprika properties india pvt ltd.</v>
          </cell>
        </row>
        <row r="423">
          <cell r="C423" t="str">
            <v>96. Prajesh investments pvt ltd.</v>
          </cell>
        </row>
        <row r="424">
          <cell r="C424" t="str">
            <v>97. Prajesh marketing ltd</v>
          </cell>
        </row>
        <row r="425">
          <cell r="C425" t="str">
            <v>98. Prajkta estates pvt ltd.</v>
          </cell>
        </row>
        <row r="426">
          <cell r="C426" t="str">
            <v>99. Pratik estates pvt ltd.</v>
          </cell>
        </row>
        <row r="427">
          <cell r="C427" t="str">
            <v>100. Samarjit estates pvt ltd</v>
          </cell>
        </row>
        <row r="428">
          <cell r="C428" t="str">
            <v>101. Samarjit investments pvt ltd.</v>
          </cell>
        </row>
        <row r="429">
          <cell r="C429" t="str">
            <v>102. Samarjit land development pvt ltd.</v>
          </cell>
        </row>
        <row r="430">
          <cell r="C430" t="str">
            <v>103. Samarjit realties &amp; farms pvt ltd.</v>
          </cell>
        </row>
        <row r="431">
          <cell r="C431" t="str">
            <v>104. Sangam agro acres pvt ltd.</v>
          </cell>
        </row>
        <row r="432">
          <cell r="C432" t="str">
            <v>105. Sangam agro greens pvt ltd.</v>
          </cell>
        </row>
        <row r="433">
          <cell r="C433" t="str">
            <v>106. Sangam cultivators pvt ltd.</v>
          </cell>
        </row>
        <row r="434">
          <cell r="C434" t="str">
            <v>107. Sasmita investments ltd.</v>
          </cell>
        </row>
        <row r="435">
          <cell r="C435" t="str">
            <v>108. Sg chemicals and dyes trading ltd.</v>
          </cell>
        </row>
        <row r="436">
          <cell r="C436" t="str">
            <v>109. Shining star traders pvt ltd</v>
          </cell>
        </row>
        <row r="437">
          <cell r="C437" t="str">
            <v>110. Silicon valley properties pvt ltd.</v>
          </cell>
        </row>
        <row r="438">
          <cell r="C438" t="str">
            <v>111. Sinter keramos &amp; composites pvt ltd</v>
          </cell>
        </row>
        <row r="439">
          <cell r="C439" t="str">
            <v>112. Sridhar realty &amp; infrastructures pvt ltd.</v>
          </cell>
        </row>
        <row r="440">
          <cell r="C440" t="str">
            <v>113. Srijan investments ltd.</v>
          </cell>
        </row>
        <row r="441">
          <cell r="C441" t="str">
            <v>114. Supreme transport and traders ltd.</v>
          </cell>
        </row>
        <row r="442">
          <cell r="C442" t="str">
            <v>115. Swarna ganga holdings  &amp; estate. Development. Pvt.ltd.</v>
          </cell>
        </row>
        <row r="443">
          <cell r="C443" t="str">
            <v>116. Trikaya cultivations pvt ltd.</v>
          </cell>
        </row>
        <row r="444">
          <cell r="C444" t="str">
            <v>117. Trikaya farms pvt ltd.</v>
          </cell>
        </row>
        <row r="445">
          <cell r="C445" t="str">
            <v>118. Vadinar properties ltd.</v>
          </cell>
        </row>
        <row r="446">
          <cell r="C446" t="str">
            <v>119. Yash hotels pvt ltd</v>
          </cell>
        </row>
        <row r="447">
          <cell r="C447" t="str">
            <v>120. Yojna estates pvt ltd.</v>
          </cell>
        </row>
        <row r="448">
          <cell r="C448" t="str">
            <v>121. The mobilestore ltd.</v>
          </cell>
        </row>
        <row r="449">
          <cell r="C449" t="str">
            <v>122. Essar retail holdings ltd.</v>
          </cell>
        </row>
        <row r="450">
          <cell r="C450" t="str">
            <v>123. Essar steel karnataka ltd.</v>
          </cell>
        </row>
        <row r="451">
          <cell r="C451" t="str">
            <v>124. Essar steel hypermarts ltd.</v>
          </cell>
        </row>
        <row r="452">
          <cell r="C452" t="str">
            <v>125. Essar steel chhattisgarh ltd.</v>
          </cell>
        </row>
        <row r="453">
          <cell r="C453" t="str">
            <v>126. Essar steel jharkhand ltd.</v>
          </cell>
        </row>
        <row r="454">
          <cell r="C454" t="str">
            <v>127. Essar teleholdings ltd.</v>
          </cell>
        </row>
        <row r="455">
          <cell r="C455" t="str">
            <v>128. Ringtel communications ltd.</v>
          </cell>
        </row>
        <row r="456">
          <cell r="C456" t="str">
            <v>129. Essar telecom infrastructure holdings overseas pvt ltd.</v>
          </cell>
        </row>
        <row r="457">
          <cell r="C457" t="str">
            <v>130. Essar telecom tower holdings ltd.</v>
          </cell>
        </row>
        <row r="458">
          <cell r="C458" t="str">
            <v>131. Ortus infratel and holdings pvt ltd.</v>
          </cell>
        </row>
        <row r="459">
          <cell r="C459" t="str">
            <v>132. Ethl communications holdings ltd.</v>
          </cell>
        </row>
        <row r="460">
          <cell r="C460" t="str">
            <v>133. Essar telecommunications holdings pvt ltd.</v>
          </cell>
        </row>
        <row r="461">
          <cell r="C461" t="str">
            <v>134. Essar telecom holdings overseas pvt ltd.</v>
          </cell>
        </row>
        <row r="462">
          <cell r="C462" t="str">
            <v>135. Karthik financial services ltd.</v>
          </cell>
        </row>
        <row r="463">
          <cell r="C463" t="str">
            <v>136. Kroner investments ltd.</v>
          </cell>
        </row>
        <row r="464">
          <cell r="C464" t="str">
            <v>137. Girishan investment ltd.</v>
          </cell>
        </row>
        <row r="465">
          <cell r="C465" t="str">
            <v>138. Global commodities trading ltd.</v>
          </cell>
        </row>
        <row r="466">
          <cell r="C466" t="str">
            <v>139. Maval farms pvt ltd.</v>
          </cell>
        </row>
        <row r="467">
          <cell r="C467" t="str">
            <v>140. Sasmita realties pvt ltd.</v>
          </cell>
        </row>
        <row r="468">
          <cell r="C468" t="str">
            <v>141. Thakkars investment pvt ltd.</v>
          </cell>
        </row>
        <row r="469">
          <cell r="C469" t="str">
            <v>142. Impact retail pvt ltd.</v>
          </cell>
        </row>
        <row r="470">
          <cell r="C470" t="str">
            <v>143. Reclamme commercial securities limited (merged with eil)</v>
          </cell>
        </row>
        <row r="471">
          <cell r="C471" t="str">
            <v>144. Trikaya investments limited (merged with eil)</v>
          </cell>
        </row>
        <row r="472">
          <cell r="C472" t="str">
            <v>145. Ethl communications (mauritius) limited.</v>
          </cell>
        </row>
        <row r="473">
          <cell r="C473" t="str">
            <v>146. Prjakta finance and trading limited (merged with eil)</v>
          </cell>
        </row>
        <row r="474">
          <cell r="C474" t="str">
            <v>147. Essar Concessions India Limited</v>
          </cell>
        </row>
        <row r="475">
          <cell r="C475" t="str">
            <v>148. Essar oil limited employees' provident fund trust</v>
          </cell>
        </row>
        <row r="476">
          <cell r="C476" t="str">
            <v>149. Essar shipping, ports and logistics limited employees' provident fund trust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A. Checklist"/>
      <sheetName val="1B. Control Sheet"/>
      <sheetName val="2. Top sheet"/>
      <sheetName val="3.Grouping - Profit &amp; Loss(mio)"/>
      <sheetName val="4.Grouping - Balance Sheet(mio)"/>
      <sheetName val="5. Journal entries."/>
      <sheetName val="6.Cash Flow"/>
      <sheetName val="7. Reco"/>
      <sheetName val="8. Break up of other income"/>
      <sheetName val="9. Cash flow info"/>
      <sheetName val="10. Adjuted EBIDTA"/>
      <sheetName val="10. Geographical Sales"/>
      <sheetName val="11. Tax Details"/>
      <sheetName val="12. Tangible assets"/>
      <sheetName val="13. Intangible assets "/>
      <sheetName val="14. Investments"/>
      <sheetName val="15. Inventory"/>
      <sheetName val="16. Borrowings"/>
      <sheetName val="17. Risk Management"/>
      <sheetName val="18. Fair value of FA and FL"/>
      <sheetName val="19. Currency wise of FA and FL"/>
      <sheetName val="20. RPT"/>
      <sheetName val="IC-RP list"/>
      <sheetName val="21. Forex"/>
      <sheetName val="22. Trade Receivables"/>
      <sheetName val="23. Qty Infor"/>
      <sheetName val="23. Contingent and commitments"/>
      <sheetName val="23 a. Export obli and cap com"/>
      <sheetName val="24. Provisions"/>
      <sheetName val="26.Profit on sale of investment"/>
      <sheetName val="25. Leases"/>
      <sheetName val="27. ROM"/>
      <sheetName val="25. Professional Fees"/>
      <sheetName val="28. Covenant Compliance"/>
      <sheetName val="Instruction"/>
      <sheetName val="deduction"/>
      <sheetName val="addition"/>
      <sheetName val="sep01"/>
      <sheetName val="16.IC-RP 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">
          <cell r="C4" t="str">
            <v>Essar Global Limited</v>
          </cell>
        </row>
        <row r="6">
          <cell r="C6" t="str">
            <v>A. Steel Sector</v>
          </cell>
        </row>
        <row r="7">
          <cell r="C7" t="str">
            <v>Essar Steel Limited, Mauritius (FKA Essar Steel Holdings Limited)</v>
          </cell>
        </row>
        <row r="8">
          <cell r="C8" t="str">
            <v>Essar Steel Limited, India</v>
          </cell>
        </row>
        <row r="9">
          <cell r="C9" t="str">
            <v>Essar Steel Trading FZE</v>
          </cell>
        </row>
        <row r="10">
          <cell r="C10" t="str">
            <v>Essar Steel Middle East FZE</v>
          </cell>
        </row>
        <row r="11">
          <cell r="C11" t="str">
            <v>Essar Steel Offshore Limited ( Get Potential Limited )</v>
          </cell>
        </row>
        <row r="12">
          <cell r="C12" t="str">
            <v>Essar Minerals Limited ( FKA Essar Mining Limited )</v>
          </cell>
        </row>
        <row r="13">
          <cell r="C13" t="str">
            <v>Essar Mineral Cooperatief U.A.</v>
          </cell>
        </row>
        <row r="14">
          <cell r="C14" t="str">
            <v>Essar Minerals Canada Limited</v>
          </cell>
        </row>
        <row r="15">
          <cell r="C15" t="str">
            <v>Essar Minerals INC</v>
          </cell>
        </row>
        <row r="16">
          <cell r="C16" t="str">
            <v>Trinity Parent Corporation</v>
          </cell>
        </row>
        <row r="17">
          <cell r="C17" t="str">
            <v>Trinity Coal Corporation</v>
          </cell>
        </row>
        <row r="18">
          <cell r="C18" t="str">
            <v>Trinity Coal Partners LLC</v>
          </cell>
        </row>
        <row r="19">
          <cell r="C19" t="str">
            <v>Bear Fork Resources LLC</v>
          </cell>
        </row>
        <row r="20">
          <cell r="C20" t="str">
            <v>Deep Water Resources LLC</v>
          </cell>
        </row>
        <row r="21">
          <cell r="C21" t="str">
            <v>Levisa Fork Resources LLC</v>
          </cell>
        </row>
        <row r="22">
          <cell r="C22" t="str">
            <v>North Springs Resources LLC</v>
          </cell>
        </row>
        <row r="23">
          <cell r="C23" t="str">
            <v>Little Elk Mining Company LLC</v>
          </cell>
        </row>
        <row r="24">
          <cell r="C24" t="str">
            <v>Banner Coal Terminal LLC</v>
          </cell>
        </row>
        <row r="25">
          <cell r="C25" t="str">
            <v>Hughes Creek Terminal LLC</v>
          </cell>
        </row>
        <row r="26">
          <cell r="C26" t="str">
            <v>Trinity Coal Marketing LLC</v>
          </cell>
        </row>
        <row r="27">
          <cell r="C27" t="str">
            <v>Frasure Creek Mining LLC</v>
          </cell>
        </row>
        <row r="28">
          <cell r="C28" t="str">
            <v>Falcon Resources LLC</v>
          </cell>
        </row>
        <row r="29">
          <cell r="C29" t="str">
            <v>Prater Branch Resources LLC</v>
          </cell>
        </row>
        <row r="30">
          <cell r="C30" t="str">
            <v>Trinity RMG Holdings LLC</v>
          </cell>
        </row>
        <row r="31">
          <cell r="C31" t="str">
            <v>RMG INC</v>
          </cell>
        </row>
        <row r="32">
          <cell r="C32" t="str">
            <v>Essar Minerals (Guyana) Inc ( Under Liquidation )</v>
          </cell>
        </row>
        <row r="33">
          <cell r="C33" t="str">
            <v>Essar Steel Overseas Limited</v>
          </cell>
        </row>
        <row r="34">
          <cell r="C34" t="str">
            <v>Essar Steel Processing FZCO</v>
          </cell>
        </row>
        <row r="35">
          <cell r="C35" t="str">
            <v>Essar Steel Co-operatief U.A.</v>
          </cell>
        </row>
        <row r="36">
          <cell r="C36" t="str">
            <v>Essar Steel International B.V.</v>
          </cell>
        </row>
        <row r="37">
          <cell r="C37" t="str">
            <v>Essar Steel Processing &amp; Distribution UK Ltd. (FKA Servo Steel Limited, UK)</v>
          </cell>
        </row>
        <row r="38">
          <cell r="C38" t="str">
            <v>PT Essar (UAE) Limited</v>
          </cell>
        </row>
        <row r="39">
          <cell r="C39" t="str">
            <v>Essar Steel Processing &amp; Distribution Italia S.R.L.</v>
          </cell>
        </row>
        <row r="40">
          <cell r="C40" t="str">
            <v>Essar Steel N.V.</v>
          </cell>
        </row>
        <row r="41">
          <cell r="C41" t="str">
            <v>Essar Steel GMBH</v>
          </cell>
        </row>
        <row r="42">
          <cell r="C42" t="str">
            <v>Essar Steel Processing &amp; Distribution Iberia S.L.</v>
          </cell>
        </row>
        <row r="43">
          <cell r="C43" t="str">
            <v>Essar Resources Mauritius Limited (FKA Essar Steel India Limited)</v>
          </cell>
        </row>
        <row r="44">
          <cell r="C44" t="str">
            <v>Essar Steel Processing Vietnam Co, Ltd</v>
          </cell>
        </row>
        <row r="45">
          <cell r="C45" t="str">
            <v>Algoma Holdings Cooperatief U.A.</v>
          </cell>
        </row>
        <row r="46">
          <cell r="C46" t="str">
            <v>Algoma Holdings B.V.</v>
          </cell>
        </row>
        <row r="47">
          <cell r="C47" t="str">
            <v>Essar Steel Algoma Inc</v>
          </cell>
        </row>
        <row r="48">
          <cell r="C48" t="str">
            <v>Es Finance KFT (Under liquidation)</v>
          </cell>
        </row>
        <row r="49">
          <cell r="C49" t="str">
            <v>US Holding B.V. (FKA ES Holding BV )</v>
          </cell>
        </row>
        <row r="50">
          <cell r="C50" t="str">
            <v>Essar Steel Minnesota LLC</v>
          </cell>
        </row>
        <row r="51">
          <cell r="C51" t="str">
            <v>PT Essar Indonesia, Indonesia (Call Option)</v>
          </cell>
        </row>
        <row r="52">
          <cell r="C52" t="str">
            <v>Gallop Holdings LLC</v>
          </cell>
        </row>
        <row r="54">
          <cell r="C54" t="str">
            <v>B. Minerals Sector</v>
          </cell>
        </row>
        <row r="55">
          <cell r="C55" t="str">
            <v>Essar Minerals Holdings Limited</v>
          </cell>
        </row>
        <row r="56">
          <cell r="C56" t="str">
            <v>Essar Mineral Resources Limited</v>
          </cell>
        </row>
        <row r="57">
          <cell r="C57" t="str">
            <v>Essar Minas De Mozambique Limitada ( Joint Venture )</v>
          </cell>
        </row>
        <row r="59">
          <cell r="C59" t="str">
            <v>C. Energy Sector</v>
          </cell>
        </row>
        <row r="60">
          <cell r="C60" t="str">
            <v>Essar Energy PLC</v>
          </cell>
        </row>
        <row r="61">
          <cell r="C61" t="str">
            <v>Essar Energy Services (UK) Limited</v>
          </cell>
        </row>
        <row r="62">
          <cell r="C62" t="str">
            <v>Essar Energy Services (Mauritius) Limited</v>
          </cell>
        </row>
        <row r="63">
          <cell r="C63" t="str">
            <v>Essar Energy Investment Limited</v>
          </cell>
        </row>
        <row r="64">
          <cell r="C64" t="str">
            <v>Essar Oil and Gas Limited (FKA Vadinar Oil)</v>
          </cell>
        </row>
        <row r="65">
          <cell r="C65" t="str">
            <v>Essar Oil Limited</v>
          </cell>
        </row>
        <row r="66">
          <cell r="C66" t="str">
            <v>Pitney Mauritius Holdings Limited</v>
          </cell>
        </row>
        <row r="67">
          <cell r="C67" t="str">
            <v>Essar Energy Holdings Limited</v>
          </cell>
        </row>
        <row r="68">
          <cell r="C68" t="str">
            <v>Essar Chemicals Limited</v>
          </cell>
        </row>
        <row r="69">
          <cell r="C69" t="str">
            <v>Essar Gujarat Petrochemicals Limited</v>
          </cell>
        </row>
        <row r="70">
          <cell r="C70" t="str">
            <v>Essar Energy Overseas Limited</v>
          </cell>
        </row>
        <row r="71">
          <cell r="C71" t="str">
            <v>Kenya Petroleum Refinery Limited ( Joint Venture )</v>
          </cell>
        </row>
        <row r="72">
          <cell r="C72" t="str">
            <v>Essar Petroleum (East Africa) Limited</v>
          </cell>
        </row>
        <row r="73">
          <cell r="C73" t="str">
            <v>Essar Exploration &amp; Production Limited</v>
          </cell>
        </row>
        <row r="74">
          <cell r="C74" t="str">
            <v>Essar Exploration &amp; Production Limited, Nigeria</v>
          </cell>
        </row>
        <row r="75">
          <cell r="C75" t="str">
            <v>Essar Exploration &amp; Production (India) Limited</v>
          </cell>
        </row>
        <row r="76">
          <cell r="C76" t="str">
            <v>Essar Oil Holdings Limited (FKA Algreat Limited)</v>
          </cell>
        </row>
        <row r="77">
          <cell r="C77" t="str">
            <v>Star Sapphire Enterprises Limited</v>
          </cell>
        </row>
        <row r="78">
          <cell r="C78" t="str">
            <v>Essar Oil International AG</v>
          </cell>
        </row>
        <row r="79">
          <cell r="C79" t="str">
            <v>Essar Oil (UK) Limited</v>
          </cell>
        </row>
        <row r="80">
          <cell r="C80" t="str">
            <v>Essar Oil GMBH</v>
          </cell>
        </row>
        <row r="81">
          <cell r="C81" t="str">
            <v>Essar Oil Stanlow Limited</v>
          </cell>
        </row>
        <row r="83">
          <cell r="C83" t="str">
            <v>D. Power Sector</v>
          </cell>
        </row>
        <row r="84">
          <cell r="C84" t="str">
            <v>Essar Power Holdings Limited</v>
          </cell>
        </row>
        <row r="85">
          <cell r="C85" t="str">
            <v>Essar Power Limited</v>
          </cell>
        </row>
        <row r="86">
          <cell r="C86" t="str">
            <v>Bhander Power Limited</v>
          </cell>
        </row>
        <row r="87">
          <cell r="C87" t="str">
            <v>Essar Power Salaya Limited</v>
          </cell>
        </row>
        <row r="88">
          <cell r="C88" t="str">
            <v>Essar Power Orissa Limited</v>
          </cell>
        </row>
        <row r="89">
          <cell r="C89" t="str">
            <v>Essar Power Tamilnadu Limited</v>
          </cell>
        </row>
        <row r="90">
          <cell r="C90" t="str">
            <v>Essar Power (Jharkhand) Limited</v>
          </cell>
        </row>
        <row r="91">
          <cell r="C91" t="str">
            <v>Vadinar Power Company Limited</v>
          </cell>
        </row>
        <row r="92">
          <cell r="C92" t="str">
            <v>Essar Power Chattisgarh Limited</v>
          </cell>
        </row>
        <row r="93">
          <cell r="C93" t="str">
            <v>Essar Power Hazira Limited</v>
          </cell>
        </row>
        <row r="94">
          <cell r="C94" t="str">
            <v>Essar Electirc Power Development Corporation Limited</v>
          </cell>
        </row>
        <row r="95">
          <cell r="C95" t="str">
            <v>Essar Power Gujarat Limited</v>
          </cell>
        </row>
        <row r="96">
          <cell r="C96" t="str">
            <v>Mahan Coal Limited ( Joint Venture )</v>
          </cell>
        </row>
        <row r="97">
          <cell r="C97" t="str">
            <v>Essar Power Transmission Company Limited</v>
          </cell>
        </row>
        <row r="98">
          <cell r="C98" t="str">
            <v>Essar Power Madhya Pradesh Limited</v>
          </cell>
        </row>
        <row r="99">
          <cell r="C99" t="str">
            <v>Essar Power Overseas Limited</v>
          </cell>
        </row>
        <row r="100">
          <cell r="C100" t="str">
            <v>Essar Power &amp; Minerals S.A. Limited</v>
          </cell>
        </row>
        <row r="101">
          <cell r="C101" t="str">
            <v>Essar Minerals FZE</v>
          </cell>
        </row>
        <row r="102">
          <cell r="C102" t="str">
            <v>PT Essar Minerals Indonesia</v>
          </cell>
        </row>
        <row r="103">
          <cell r="C103" t="str">
            <v>PT Bara Pratma Indonesia</v>
          </cell>
        </row>
        <row r="104">
          <cell r="C104" t="str">
            <v>PT Manoor Bultan Lestari Indonesia</v>
          </cell>
        </row>
        <row r="105">
          <cell r="C105" t="str">
            <v>Essar Recursos Minerals de Mozambique Limitada</v>
          </cell>
        </row>
        <row r="106">
          <cell r="C106" t="str">
            <v>Navbharat Power Private Limited</v>
          </cell>
        </row>
        <row r="107">
          <cell r="C107" t="str">
            <v>Rampiya Coal Mines &amp; Energy Private Limited (Joint Venture)</v>
          </cell>
        </row>
        <row r="108">
          <cell r="C108" t="str">
            <v>Essar Power Solar Limited</v>
          </cell>
        </row>
        <row r="109">
          <cell r="C109" t="str">
            <v>Essar Power Distribution Company Limited</v>
          </cell>
        </row>
        <row r="110">
          <cell r="C110" t="str">
            <v>Algoma Power Coopertaief U.A.</v>
          </cell>
        </row>
        <row r="111">
          <cell r="C111" t="str">
            <v>Algoma Power B.V.</v>
          </cell>
        </row>
        <row r="112">
          <cell r="C112" t="str">
            <v>Essar Power Canada Limited</v>
          </cell>
        </row>
        <row r="113">
          <cell r="C113" t="str">
            <v>Main Street 736 (Proprietary) Limited</v>
          </cell>
        </row>
        <row r="114">
          <cell r="C114" t="str">
            <v>Essar Power Nepal Holdings Limited</v>
          </cell>
        </row>
        <row r="115">
          <cell r="C115" t="str">
            <v>Essar Power (East Africa) Limited</v>
          </cell>
        </row>
        <row r="116">
          <cell r="C116" t="str">
            <v>Essar Power Hazira Holdings Limited (Fka Hazira Power 2 ( FKA Hazira Steel 2 ))</v>
          </cell>
        </row>
        <row r="117">
          <cell r="C117" t="str">
            <v>Essar Wind Power Private Limited</v>
          </cell>
        </row>
        <row r="119">
          <cell r="C119" t="str">
            <v>E. Shipping &amp; Ports Sector</v>
          </cell>
        </row>
        <row r="120">
          <cell r="C120" t="str">
            <v>Essar Shipping &amp; Logistics Limited</v>
          </cell>
        </row>
        <row r="121">
          <cell r="C121" t="str">
            <v>Essar Shipping (Cyprus) Limited</v>
          </cell>
        </row>
        <row r="122">
          <cell r="C122" t="str">
            <v>Essar Shipping &amp; Logistics (Panama) Inc.</v>
          </cell>
        </row>
        <row r="123">
          <cell r="C123" t="str">
            <v>Essar Ports Limited</v>
          </cell>
        </row>
        <row r="124">
          <cell r="C124" t="str">
            <v>Essar Shipping Limited</v>
          </cell>
        </row>
        <row r="125">
          <cell r="C125" t="str">
            <v>Essar Oilfields Services Limited</v>
          </cell>
        </row>
        <row r="126">
          <cell r="C126" t="str">
            <v>Essar Oilfields Services India Limited</v>
          </cell>
        </row>
        <row r="127">
          <cell r="C127" t="str">
            <v>Energy Transportation International Limited</v>
          </cell>
        </row>
        <row r="128">
          <cell r="C128" t="str">
            <v>Energy II Limited</v>
          </cell>
        </row>
        <row r="129">
          <cell r="C129" t="str">
            <v>Essar Bulk Terminal Limited</v>
          </cell>
        </row>
        <row r="130">
          <cell r="C130" t="str">
            <v>Essar Bulk Terminal (Salaya) Limited</v>
          </cell>
        </row>
        <row r="131">
          <cell r="C131" t="str">
            <v>Vadinar Oil Terminal Limited</v>
          </cell>
        </row>
        <row r="132">
          <cell r="C132" t="str">
            <v>Vadinar Ports &amp; Terminal Limited</v>
          </cell>
        </row>
        <row r="133">
          <cell r="C133" t="str">
            <v>Essar Paradip Terminals Limited</v>
          </cell>
        </row>
        <row r="134">
          <cell r="C134" t="str">
            <v>Essar Logistic Limited</v>
          </cell>
        </row>
        <row r="135">
          <cell r="C135" t="str">
            <v>Essar Bulk Terminal Paradip Limited</v>
          </cell>
        </row>
        <row r="137">
          <cell r="C137" t="str">
            <v>F. Telecom</v>
          </cell>
        </row>
        <row r="138">
          <cell r="C138" t="str">
            <v xml:space="preserve">Essar Telecom Ltd (FKA Telecom Network Solutions Ltd) </v>
          </cell>
        </row>
        <row r="139">
          <cell r="C139" t="str">
            <v>Essar Communication Holdings Limited</v>
          </cell>
        </row>
        <row r="140">
          <cell r="C140" t="str">
            <v>Essar Telecom India Limited (F.K.A. Essar Communications Cambodia Limited)</v>
          </cell>
        </row>
        <row r="141">
          <cell r="C141" t="str">
            <v>Essar East Africa Telecom Limited (FKA as Essar Homes Ltd)</v>
          </cell>
        </row>
        <row r="142">
          <cell r="C142" t="str">
            <v>Essar Telecom Kenya Holding Limited (FKA Essar Telecom kenya Ltd)</v>
          </cell>
        </row>
        <row r="143">
          <cell r="C143" t="str">
            <v xml:space="preserve">Essar Wireless International </v>
          </cell>
        </row>
        <row r="144">
          <cell r="C144" t="str">
            <v>Essar Telecom Kenya Limited (F.K.A. Econet Wireless Kenya)</v>
          </cell>
        </row>
        <row r="145">
          <cell r="C145" t="str">
            <v>Namington Limited</v>
          </cell>
        </row>
        <row r="146">
          <cell r="C146" t="str">
            <v>Essar Telecom (Uganda) Limited</v>
          </cell>
        </row>
        <row r="147">
          <cell r="C147" t="str">
            <v>Telecom Holding (Mauritius) Limited</v>
          </cell>
        </row>
        <row r="148">
          <cell r="C148" t="str">
            <v>Kanyan Telecommunication (Uganda) Limited</v>
          </cell>
        </row>
        <row r="149">
          <cell r="C149" t="str">
            <v>Essar Telecom USA Limited</v>
          </cell>
        </row>
        <row r="151">
          <cell r="C151" t="str">
            <v>G. BPO</v>
          </cell>
        </row>
        <row r="152">
          <cell r="C152" t="str">
            <v>Essar Service Holding Limited</v>
          </cell>
        </row>
        <row r="153">
          <cell r="C153" t="str">
            <v>AGC Networks Limited</v>
          </cell>
        </row>
        <row r="154">
          <cell r="C154" t="str">
            <v>Global Connect Australia Pty Limited</v>
          </cell>
        </row>
        <row r="155">
          <cell r="C155" t="str">
            <v>AGC Networks Pte Limited</v>
          </cell>
        </row>
        <row r="156">
          <cell r="C156" t="str">
            <v>Global Vantedge Private Limited</v>
          </cell>
        </row>
        <row r="157">
          <cell r="C157" t="str">
            <v>Aegis Aspire Consultancy Services Limited</v>
          </cell>
        </row>
        <row r="158">
          <cell r="C158" t="str">
            <v>Aegis Limited (FKA Aegis BPO Services Limited)</v>
          </cell>
        </row>
        <row r="159">
          <cell r="C159" t="str">
            <v>Aegis Tech Ltd</v>
          </cell>
        </row>
        <row r="160">
          <cell r="C160" t="str">
            <v xml:space="preserve">Aegis BPO (UK) Ltd (Formerly Global Vantedge UK Ltd) </v>
          </cell>
        </row>
        <row r="161">
          <cell r="C161" t="str">
            <v xml:space="preserve">Essar Services (Mauritius) (Formerly known as World Focus) </v>
          </cell>
        </row>
        <row r="162">
          <cell r="C162" t="str">
            <v>Aegis USA INC (FKA People Support Inc</v>
          </cell>
        </row>
        <row r="163">
          <cell r="C163" t="str">
            <v>Aegis People Support Inc</v>
          </cell>
        </row>
        <row r="164">
          <cell r="C164" t="str">
            <v>Aegis BPO and Technology Solutions, Inc</v>
          </cell>
        </row>
        <row r="165">
          <cell r="C165" t="str">
            <v>Aspire PeopleSolution Inc</v>
          </cell>
        </row>
        <row r="166">
          <cell r="C166" t="str">
            <v>Aegis BPO (Costa Rica) SRL</v>
          </cell>
        </row>
        <row r="167">
          <cell r="C167" t="str">
            <v>People Support Guatemala Y Compania Limitada</v>
          </cell>
        </row>
        <row r="168">
          <cell r="C168" t="str">
            <v>Aegis Communication Group LLC</v>
          </cell>
        </row>
        <row r="169">
          <cell r="C169" t="str">
            <v>Aegis Receivable Management Inc (Aegis Rapid Text Inc is merged with Aegis Receivable Management Inc)</v>
          </cell>
        </row>
        <row r="170">
          <cell r="C170" t="str">
            <v>Aegis Netherlands Holding Cooperatief U.A.</v>
          </cell>
        </row>
        <row r="171">
          <cell r="C171" t="str">
            <v xml:space="preserve">Aegis Netherlands II BV (Aegis Netherlands I BV merged with Aegis Netherland II BV) </v>
          </cell>
        </row>
        <row r="172">
          <cell r="C172" t="str">
            <v>Main Street 741 Pty Limited</v>
          </cell>
        </row>
        <row r="173">
          <cell r="C173" t="str">
            <v>Aegis BPO Holdings (South Africa)(Pty) Limited (FKA CCN Group Pty Ltd, South Africa )</v>
          </cell>
        </row>
        <row r="174">
          <cell r="C174" t="str">
            <v>Aegis BPO Services Australia Holding Pty Limited</v>
          </cell>
        </row>
        <row r="175">
          <cell r="C175" t="str">
            <v>Aegis BPO Services Australia Pty Limited</v>
          </cell>
        </row>
        <row r="176">
          <cell r="C176" t="str">
            <v>UCMS Group Limited</v>
          </cell>
        </row>
        <row r="177">
          <cell r="C177" t="str">
            <v>Martin Dawes Telecommunications Pty Limited</v>
          </cell>
        </row>
        <row r="178">
          <cell r="C178" t="str">
            <v>Aegis Services Australia Pty Ltd ( F.K.A UCMS Pty Ltd)</v>
          </cell>
        </row>
        <row r="179">
          <cell r="C179" t="str">
            <v>Aegis Employment Services Pty Ltd</v>
          </cell>
        </row>
        <row r="180">
          <cell r="C180" t="str">
            <v>Diversity @ Work Pty Ltd, Australia</v>
          </cell>
        </row>
        <row r="181">
          <cell r="C181" t="str">
            <v xml:space="preserve">Aegis Tech Pty Ltd, Australia (F.K.A UCMS Solutions Pty Ltd) </v>
          </cell>
        </row>
        <row r="182">
          <cell r="C182" t="str">
            <v>Partnership Australia Pty Limited</v>
          </cell>
        </row>
        <row r="183">
          <cell r="C183" t="str">
            <v>UCMS Management Pty Limited ( Joint Venture )</v>
          </cell>
        </row>
        <row r="184">
          <cell r="C184" t="str">
            <v>Queensland Group Partnership Pty Limited ( Joint Venture )</v>
          </cell>
        </row>
        <row r="185">
          <cell r="C185" t="str">
            <v>Multiple Stories Pty Limited</v>
          </cell>
        </row>
        <row r="186">
          <cell r="C186" t="str">
            <v>Aegis Tech Limited</v>
          </cell>
        </row>
        <row r="187">
          <cell r="C187" t="str">
            <v xml:space="preserve">Aegis Services Philippines Inc </v>
          </cell>
        </row>
        <row r="188">
          <cell r="C188" t="str">
            <v>Actionline De Argentina S.A (Consolidated accounts)</v>
          </cell>
        </row>
        <row r="189">
          <cell r="C189" t="str">
            <v>Sur Contact Centre S.A</v>
          </cell>
        </row>
        <row r="190">
          <cell r="C190" t="str">
            <v xml:space="preserve">Aegis Services Lanka (Pvt) Ltd, Sri Lanka (F.K.A Ismart Timex Pvt Ltd) </v>
          </cell>
        </row>
        <row r="191">
          <cell r="C191" t="str">
            <v>Contact Centre Company (Associate)</v>
          </cell>
        </row>
        <row r="192">
          <cell r="C192" t="str">
            <v>Aegis Global Services FZ LLC</v>
          </cell>
        </row>
        <row r="194">
          <cell r="C194" t="str">
            <v>H. Project Sector</v>
          </cell>
        </row>
        <row r="195">
          <cell r="C195" t="str">
            <v>Essar Projects Limited</v>
          </cell>
        </row>
        <row r="196">
          <cell r="C196" t="str">
            <v>Essar Project (India) Limited</v>
          </cell>
        </row>
        <row r="197">
          <cell r="C197" t="str">
            <v>Essar Offshore Subsea Limited</v>
          </cell>
        </row>
        <row r="198">
          <cell r="C198" t="str">
            <v>Essar Construction Overseas Limited</v>
          </cell>
        </row>
        <row r="199">
          <cell r="C199" t="str">
            <v>Essar Projects PNG Limited</v>
          </cell>
        </row>
        <row r="200">
          <cell r="C200" t="str">
            <v>Krios Holdings PTE. Ltd</v>
          </cell>
        </row>
        <row r="201">
          <cell r="C201" t="str">
            <v>Kadmos Holdings PTE. Ltd</v>
          </cell>
        </row>
        <row r="202">
          <cell r="C202" t="str">
            <v>Essar Projects Singapore PTE. Ltd</v>
          </cell>
        </row>
        <row r="203">
          <cell r="C203" t="str">
            <v>Essar Construction Limited, UAE</v>
          </cell>
        </row>
        <row r="204">
          <cell r="C204" t="str">
            <v>Essar Project Management Company Ltd</v>
          </cell>
        </row>
        <row r="205">
          <cell r="C205" t="str">
            <v>Professional Equipments Suppliers Limited (Associate)</v>
          </cell>
        </row>
        <row r="206">
          <cell r="C206" t="str">
            <v>Global Supplies FZE (Associate)</v>
          </cell>
        </row>
        <row r="208">
          <cell r="C208" t="str">
            <v>I. Real Estate Sector</v>
          </cell>
        </row>
        <row r="209">
          <cell r="C209" t="str">
            <v>Essar Real Estate Limited</v>
          </cell>
        </row>
        <row r="210">
          <cell r="C210" t="str">
            <v>Essar SEZ Hazira Limited</v>
          </cell>
        </row>
        <row r="212">
          <cell r="C212" t="str">
            <v>J. Realty Sector</v>
          </cell>
        </row>
        <row r="213">
          <cell r="C213" t="str">
            <v>Equinox Capital Limited (FKA Preferred Choice UK)</v>
          </cell>
        </row>
        <row r="214">
          <cell r="C214" t="str">
            <v>Equinox Realty Holdings Limited</v>
          </cell>
        </row>
        <row r="215">
          <cell r="C215" t="str">
            <v>Equinox Business Parks Limited</v>
          </cell>
        </row>
        <row r="216">
          <cell r="C216" t="str">
            <v>Equinox Technoparks Limited (FKA Essar Technoparks Ltd)</v>
          </cell>
        </row>
        <row r="217">
          <cell r="C217" t="str">
            <v>Aegis People Support Realty Corporation</v>
          </cell>
        </row>
        <row r="218">
          <cell r="C218" t="str">
            <v>Equinox Business Parks Private Limited</v>
          </cell>
        </row>
        <row r="219">
          <cell r="C219" t="str">
            <v>Equinox Malls Limited (FKA Essar Malls Limited)</v>
          </cell>
        </row>
        <row r="220">
          <cell r="C220" t="str">
            <v>Yojna Realties Private Limited</v>
          </cell>
        </row>
        <row r="221">
          <cell r="C221" t="str">
            <v>Equinox Destination Limited (FKA Essar Destinations Ltd)</v>
          </cell>
        </row>
        <row r="222">
          <cell r="C222" t="str">
            <v>Equinox Realty &amp; Infrastructure Private Limited</v>
          </cell>
        </row>
        <row r="223">
          <cell r="C223" t="str">
            <v>Equinox Estates &amp; Facility Management Pvt Limited</v>
          </cell>
        </row>
        <row r="224">
          <cell r="C224" t="str">
            <v>Equinox Townships Limited</v>
          </cell>
        </row>
        <row r="225">
          <cell r="C225" t="str">
            <v>Essar Parks Limited ( F.K.A Vadehra Properties Ltd)</v>
          </cell>
        </row>
        <row r="226">
          <cell r="C226" t="str">
            <v>Ibrox Real Estate Development Private Limited</v>
          </cell>
        </row>
        <row r="227">
          <cell r="C227" t="str">
            <v>Tradition Constructions Private Limited ( Under liquidation )</v>
          </cell>
        </row>
        <row r="229">
          <cell r="C229" t="str">
            <v>K. Others</v>
          </cell>
        </row>
        <row r="230">
          <cell r="C230" t="str">
            <v>Essar Africa Holdings Limited</v>
          </cell>
        </row>
        <row r="231">
          <cell r="C231" t="str">
            <v>Essar Infrastructure Africa Limited, Nigeria</v>
          </cell>
        </row>
        <row r="232">
          <cell r="C232" t="str">
            <v>Essar Bulk Terminal Beira Mocambique Limitada</v>
          </cell>
        </row>
        <row r="233">
          <cell r="C233" t="str">
            <v>Essar Africa Infrastructure Holdings Limited</v>
          </cell>
        </row>
        <row r="234">
          <cell r="C234" t="str">
            <v>Essar Infrastructure Zimbabwe Private Limited</v>
          </cell>
        </row>
        <row r="235">
          <cell r="C235" t="str">
            <v>Essar Africa Steel Holdings Limited</v>
          </cell>
        </row>
        <row r="236">
          <cell r="C236" t="str">
            <v>Essar Africa Minerals Holdings Limited</v>
          </cell>
        </row>
        <row r="237">
          <cell r="C237" t="str">
            <v>The Mobile Store Services (Mauritius) Limited</v>
          </cell>
        </row>
        <row r="238">
          <cell r="C238" t="str">
            <v>The Mobile Store Services Private Limited, India</v>
          </cell>
        </row>
        <row r="239">
          <cell r="C239" t="str">
            <v>Essar Capital Holdings Limited</v>
          </cell>
        </row>
        <row r="240">
          <cell r="C240" t="str">
            <v>Essar Motorworks Holdings Limited</v>
          </cell>
        </row>
        <row r="241">
          <cell r="C241" t="str">
            <v>Essar Global Services Limited</v>
          </cell>
        </row>
        <row r="242">
          <cell r="C242" t="str">
            <v>Infotech Capital Limited</v>
          </cell>
        </row>
        <row r="243">
          <cell r="C243" t="str">
            <v>Essar Infrastructure Limited</v>
          </cell>
        </row>
        <row r="244">
          <cell r="C244" t="str">
            <v>Essar Ports Holdings Mauritius Limited</v>
          </cell>
        </row>
        <row r="245">
          <cell r="C245" t="str">
            <v>Essar Projects Holdings Mauritius Limited</v>
          </cell>
        </row>
        <row r="246">
          <cell r="C246" t="str">
            <v>Essar Concessions Limited</v>
          </cell>
        </row>
        <row r="247">
          <cell r="C247" t="str">
            <v>Caladium Limited</v>
          </cell>
        </row>
        <row r="248">
          <cell r="C248" t="str">
            <v>Essar Exploration and Production South East Asia Limited</v>
          </cell>
        </row>
        <row r="249">
          <cell r="C249" t="str">
            <v>Essar Tower Holdings Limited</v>
          </cell>
        </row>
        <row r="250">
          <cell r="C250" t="str">
            <v>Essar Infratel Holding Limited</v>
          </cell>
        </row>
        <row r="251">
          <cell r="C251" t="str">
            <v>Essar Infratel Limited</v>
          </cell>
        </row>
        <row r="258">
          <cell r="C258" t="str">
            <v>Other related parties</v>
          </cell>
        </row>
        <row r="260">
          <cell r="C260" t="str">
            <v>Copper canyon holdings limited</v>
          </cell>
        </row>
        <row r="261">
          <cell r="C261" t="str">
            <v>Kettle river holdings limited</v>
          </cell>
        </row>
        <row r="262">
          <cell r="C262" t="str">
            <v>Telecom holdings cayman limited</v>
          </cell>
        </row>
        <row r="263">
          <cell r="C263" t="str">
            <v>Essar communications (mauritius) limited</v>
          </cell>
        </row>
        <row r="264">
          <cell r="C264" t="str">
            <v>Essar communications limited</v>
          </cell>
        </row>
        <row r="265">
          <cell r="C265" t="str">
            <v>Essar com limited</v>
          </cell>
        </row>
        <row r="266">
          <cell r="C266" t="str">
            <v>Essar us mauritius holdings limited</v>
          </cell>
        </row>
        <row r="267">
          <cell r="C267" t="str">
            <v>Essar global services limited, mauritius</v>
          </cell>
        </row>
        <row r="268">
          <cell r="C268" t="str">
            <v>Essar global services fze</v>
          </cell>
        </row>
        <row r="269">
          <cell r="C269" t="str">
            <v>Essar global services limited, mauritius</v>
          </cell>
        </row>
        <row r="270">
          <cell r="C270" t="str">
            <v>Essar lng ltd.</v>
          </cell>
        </row>
        <row r="271">
          <cell r="C271" t="str">
            <v>Essar energy services ltd.</v>
          </cell>
        </row>
        <row r="272">
          <cell r="C272" t="str">
            <v>Essar information technology ltd.</v>
          </cell>
        </row>
        <row r="273">
          <cell r="C273" t="str">
            <v>Aegis bpo services (gurgaon) ltd.</v>
          </cell>
        </row>
        <row r="274">
          <cell r="C274" t="str">
            <v>Essar biofuels ltd.</v>
          </cell>
        </row>
        <row r="275">
          <cell r="C275" t="str">
            <v>Essar capital finance pvt ltd.</v>
          </cell>
        </row>
        <row r="276">
          <cell r="C276" t="str">
            <v>Essar capital holdings (india) ltd.</v>
          </cell>
        </row>
        <row r="277">
          <cell r="C277" t="str">
            <v>Essar capital ltd.</v>
          </cell>
        </row>
        <row r="278">
          <cell r="C278" t="str">
            <v>Essar heavy engineering services ltd.</v>
          </cell>
        </row>
        <row r="279">
          <cell r="C279" t="str">
            <v>Essar investments ltd.</v>
          </cell>
        </row>
        <row r="280">
          <cell r="C280" t="str">
            <v>Essar power jamnagar ltd.</v>
          </cell>
        </row>
        <row r="281">
          <cell r="C281" t="str">
            <v>Essar procurement services ltd.</v>
          </cell>
        </row>
        <row r="282">
          <cell r="C282" t="str">
            <v>Essar retail outlets ltd.</v>
          </cell>
        </row>
        <row r="283">
          <cell r="C283" t="str">
            <v>Essar satvision ltd.</v>
          </cell>
        </row>
        <row r="284">
          <cell r="C284" t="str">
            <v>Essar securities ltd.</v>
          </cell>
        </row>
        <row r="285">
          <cell r="C285" t="str">
            <v>Essar wind farms ltd.</v>
          </cell>
        </row>
        <row r="286">
          <cell r="C286" t="str">
            <v>Frontier leasing and finance ltd.</v>
          </cell>
        </row>
        <row r="287">
          <cell r="C287" t="str">
            <v>Girishan traders pvt ltd.</v>
          </cell>
        </row>
        <row r="288">
          <cell r="C288" t="str">
            <v>Global supplies (india) ltd.</v>
          </cell>
        </row>
        <row r="289">
          <cell r="C289" t="str">
            <v>Highband communications pvt ltd.</v>
          </cell>
        </row>
        <row r="290">
          <cell r="C290" t="str">
            <v>Imperial consultants &amp; sec. Pvt. Ltd. (essar holdings limited)</v>
          </cell>
        </row>
        <row r="291">
          <cell r="C291" t="str">
            <v>India securities ltd.</v>
          </cell>
        </row>
        <row r="292">
          <cell r="C292" t="str">
            <v>Ipsha commercial (india) ltd</v>
          </cell>
        </row>
        <row r="293">
          <cell r="C293" t="str">
            <v>S k commercials india ltd</v>
          </cell>
        </row>
        <row r="294">
          <cell r="C294" t="str">
            <v>Paprika media pvt ltd.</v>
          </cell>
        </row>
        <row r="295">
          <cell r="C295" t="str">
            <v>Essar infrastructure projects ltd.</v>
          </cell>
        </row>
        <row r="296">
          <cell r="C296" t="str">
            <v>Essar utility projects ltd.</v>
          </cell>
        </row>
        <row r="297">
          <cell r="C297" t="str">
            <v>Essar road projects ltd.</v>
          </cell>
        </row>
        <row r="298">
          <cell r="C298" t="str">
            <v>Futura travels ltd.</v>
          </cell>
        </row>
        <row r="299">
          <cell r="C299" t="str">
            <v>Essar education ltd.</v>
          </cell>
        </row>
        <row r="300">
          <cell r="C300" t="str">
            <v>Bansari agro tech pvt ltd.</v>
          </cell>
        </row>
        <row r="301">
          <cell r="C301" t="str">
            <v>Deccan horticulture pvt ltd.</v>
          </cell>
        </row>
        <row r="302">
          <cell r="C302" t="str">
            <v>Essar agrotech ltd.</v>
          </cell>
        </row>
        <row r="303">
          <cell r="C303" t="str">
            <v>Fresh greens pvt ltd.</v>
          </cell>
        </row>
        <row r="304">
          <cell r="C304" t="str">
            <v>Green agri farms pvt ltd.</v>
          </cell>
        </row>
        <row r="305">
          <cell r="C305" t="str">
            <v>Highland horticulture pvt ltd.</v>
          </cell>
        </row>
        <row r="306">
          <cell r="C306" t="str">
            <v>Indrayani flortech pvt ltd.</v>
          </cell>
        </row>
        <row r="307">
          <cell r="C307" t="str">
            <v>Indrayani horticulture pvt ltd.</v>
          </cell>
        </row>
        <row r="308">
          <cell r="C308" t="str">
            <v>Indus greens pvt ltd.</v>
          </cell>
        </row>
        <row r="309">
          <cell r="C309" t="str">
            <v>Indus horticulture pvt ltd.</v>
          </cell>
        </row>
        <row r="310">
          <cell r="C310" t="str">
            <v>Kamshet floritech pvt ltd.</v>
          </cell>
        </row>
        <row r="311">
          <cell r="C311" t="str">
            <v>Karthik agro farms pvt ltd.</v>
          </cell>
        </row>
        <row r="312">
          <cell r="C312" t="str">
            <v>Maval agrotech pvt ltd.</v>
          </cell>
        </row>
        <row r="313">
          <cell r="C313" t="str">
            <v>Nane flortech pvt ltd.</v>
          </cell>
        </row>
        <row r="314">
          <cell r="C314" t="str">
            <v>Nane maval farms pvt ltd.</v>
          </cell>
        </row>
        <row r="315">
          <cell r="C315" t="str">
            <v>Prajkta agro vision pvt ltd.</v>
          </cell>
        </row>
        <row r="316">
          <cell r="C316" t="str">
            <v>Pratik agro herbals pvt ltd.</v>
          </cell>
        </row>
        <row r="317">
          <cell r="C317" t="str">
            <v>Ajitesh estates pvt ltd.</v>
          </cell>
        </row>
        <row r="318">
          <cell r="C318" t="str">
            <v>Arkay holdings ltd</v>
          </cell>
        </row>
        <row r="319">
          <cell r="C319" t="str">
            <v>Bansari investment and finance pvt ltd.</v>
          </cell>
        </row>
        <row r="320">
          <cell r="C320" t="str">
            <v>Bhargava agro foods pvt ltd.</v>
          </cell>
        </row>
        <row r="321">
          <cell r="C321" t="str">
            <v>Bhargava estates pvt ltd.</v>
          </cell>
        </row>
        <row r="322">
          <cell r="C322" t="str">
            <v>Bhargava properties pvt ltd.</v>
          </cell>
        </row>
        <row r="323">
          <cell r="C323" t="str">
            <v>Blue arcade properties pvt ltd.</v>
          </cell>
        </row>
        <row r="324">
          <cell r="C324" t="str">
            <v>Chandrabhal constructions pvt ltd.</v>
          </cell>
        </row>
        <row r="325">
          <cell r="C325" t="str">
            <v>Chandrabhal estate development pvt ltd.</v>
          </cell>
        </row>
        <row r="326">
          <cell r="C326" t="str">
            <v>Chandrabhal properties pvt ltd.</v>
          </cell>
        </row>
        <row r="327">
          <cell r="C327" t="str">
            <v>Chandrabhal realty pvt ltd.</v>
          </cell>
        </row>
        <row r="328">
          <cell r="C328" t="str">
            <v>Downtown securities pvt ltd.</v>
          </cell>
        </row>
        <row r="329">
          <cell r="C329" t="str">
            <v>Dwarka farms pvt ltd.</v>
          </cell>
        </row>
        <row r="330">
          <cell r="C330" t="str">
            <v>Dwarka realties pvt ltd.</v>
          </cell>
        </row>
        <row r="331">
          <cell r="C331" t="str">
            <v>Edwell park properties pvt ltd.</v>
          </cell>
        </row>
        <row r="332">
          <cell r="C332" t="str">
            <v>Equinox realty pvt ltd.</v>
          </cell>
        </row>
        <row r="333">
          <cell r="C333" t="str">
            <v>Essar house ltd.</v>
          </cell>
        </row>
        <row r="334">
          <cell r="C334" t="str">
            <v>Essar infrastructure services ltd</v>
          </cell>
        </row>
        <row r="335">
          <cell r="C335" t="str">
            <v>Essar properties gujarat pvt ltd.</v>
          </cell>
        </row>
        <row r="336">
          <cell r="C336" t="str">
            <v>Essar properties ltd.</v>
          </cell>
        </row>
        <row r="337">
          <cell r="C337" t="str">
            <v>Golden merchandisers pvt ltd.</v>
          </cell>
        </row>
        <row r="338">
          <cell r="C338" t="str">
            <v>Golsil exim pvt ltd.</v>
          </cell>
        </row>
        <row r="339">
          <cell r="C339" t="str">
            <v>Ibrox constructions pvt ltd.</v>
          </cell>
        </row>
        <row r="340">
          <cell r="C340" t="str">
            <v>Ibrox properties pvt ltd.</v>
          </cell>
        </row>
        <row r="341">
          <cell r="C341" t="str">
            <v>Ibrox realty pvt ltd.</v>
          </cell>
        </row>
        <row r="342">
          <cell r="C342" t="str">
            <v>Jindal combines pvt ltd</v>
          </cell>
        </row>
        <row r="343">
          <cell r="C343" t="str">
            <v>Kanak communications pvt ltd.</v>
          </cell>
        </row>
        <row r="344">
          <cell r="C344" t="str">
            <v>Kartik estates pvt ltd</v>
          </cell>
        </row>
        <row r="345">
          <cell r="C345" t="str">
            <v>Kirti mercantile pvt.ltd.</v>
          </cell>
        </row>
        <row r="346">
          <cell r="C346" t="str">
            <v>Kirti properties pvt ltd.</v>
          </cell>
        </row>
        <row r="347">
          <cell r="C347" t="str">
            <v>Kirti realties and farms pvt ltd.</v>
          </cell>
        </row>
        <row r="348">
          <cell r="C348" t="str">
            <v>Marvel mines &amp; minerals pvt ltd</v>
          </cell>
        </row>
        <row r="349">
          <cell r="C349" t="str">
            <v>Nartika farms &amp; estates pvt ltd.</v>
          </cell>
        </row>
        <row r="350">
          <cell r="C350" t="str">
            <v>Neel kamal traders pvt ltd</v>
          </cell>
        </row>
        <row r="351">
          <cell r="C351" t="str">
            <v>New ambi trading and investments pvt ltd.</v>
          </cell>
        </row>
        <row r="352">
          <cell r="C352" t="str">
            <v>Nirmit estate pvt ltd</v>
          </cell>
        </row>
        <row r="353">
          <cell r="C353" t="str">
            <v>Pama properties pvt ltd.</v>
          </cell>
        </row>
        <row r="354">
          <cell r="C354" t="str">
            <v>Paprika properties india pvt ltd.</v>
          </cell>
        </row>
        <row r="355">
          <cell r="C355" t="str">
            <v>Prajesh investments pvt ltd.</v>
          </cell>
        </row>
        <row r="356">
          <cell r="C356" t="str">
            <v>Prajesh marketing ltd</v>
          </cell>
        </row>
        <row r="357">
          <cell r="C357" t="str">
            <v>Prajkta estates pvt ltd.</v>
          </cell>
        </row>
        <row r="358">
          <cell r="C358" t="str">
            <v>Pratik estates pvt ltd.</v>
          </cell>
        </row>
        <row r="359">
          <cell r="C359" t="str">
            <v>Samarjit estates pvt ltd</v>
          </cell>
        </row>
        <row r="360">
          <cell r="C360" t="str">
            <v>Samarjit investments pvt ltd.</v>
          </cell>
        </row>
        <row r="361">
          <cell r="C361" t="str">
            <v>Samarjit land development pvt ltd.</v>
          </cell>
        </row>
        <row r="362">
          <cell r="C362" t="str">
            <v>Samarjit realties &amp; farms pvt ltd.</v>
          </cell>
        </row>
        <row r="363">
          <cell r="C363" t="str">
            <v>Sangam agro acres pvt ltd.</v>
          </cell>
        </row>
        <row r="364">
          <cell r="C364" t="str">
            <v>Sangam agro greens pvt ltd.</v>
          </cell>
        </row>
        <row r="365">
          <cell r="C365" t="str">
            <v>Sangam cultivators pvt ltd.</v>
          </cell>
        </row>
        <row r="366">
          <cell r="C366" t="str">
            <v>Sasmita investments ltd.</v>
          </cell>
        </row>
        <row r="367">
          <cell r="C367" t="str">
            <v>Sg chemicals and dyes trading ltd.</v>
          </cell>
        </row>
        <row r="368">
          <cell r="C368" t="str">
            <v>Shining star traders pvt ltd</v>
          </cell>
        </row>
        <row r="369">
          <cell r="C369" t="str">
            <v>Silicon valley properties pvt ltd.</v>
          </cell>
        </row>
        <row r="370">
          <cell r="C370" t="str">
            <v>Sinter keramos &amp; composites pvt ltd</v>
          </cell>
        </row>
        <row r="371">
          <cell r="C371" t="str">
            <v>Sridhar realty &amp; infrastructures pvt ltd.</v>
          </cell>
        </row>
        <row r="372">
          <cell r="C372" t="str">
            <v>Srijan investments ltd.</v>
          </cell>
        </row>
        <row r="373">
          <cell r="C373" t="str">
            <v>Supreme transport and traders ltd.</v>
          </cell>
        </row>
        <row r="374">
          <cell r="C374" t="str">
            <v>Swarna ganga holdings  &amp; estate. Development. Pvt.ltd.</v>
          </cell>
        </row>
        <row r="375">
          <cell r="C375" t="str">
            <v>Trikaya cultivations pvt ltd.</v>
          </cell>
        </row>
        <row r="376">
          <cell r="C376" t="str">
            <v>Trikaya farms pvt ltd.</v>
          </cell>
        </row>
        <row r="377">
          <cell r="C377" t="str">
            <v>Vadinar properties ltd.</v>
          </cell>
        </row>
        <row r="378">
          <cell r="C378" t="str">
            <v>Yash hotels pvt ltd</v>
          </cell>
        </row>
        <row r="379">
          <cell r="C379" t="str">
            <v>Yojna estates pvt ltd.</v>
          </cell>
        </row>
        <row r="380">
          <cell r="C380" t="str">
            <v>The mobilestore ltd.</v>
          </cell>
        </row>
        <row r="381">
          <cell r="C381" t="str">
            <v>Essar retail holdings ltd.</v>
          </cell>
        </row>
        <row r="382">
          <cell r="C382" t="str">
            <v>Essar steel karnataka ltd.</v>
          </cell>
        </row>
        <row r="383">
          <cell r="C383" t="str">
            <v>Essar steel hypermarts ltd.</v>
          </cell>
        </row>
        <row r="384">
          <cell r="C384" t="str">
            <v>Essar steel chhattisgarh ltd.</v>
          </cell>
        </row>
        <row r="385">
          <cell r="C385" t="str">
            <v>Essar steel jharkhand ltd.</v>
          </cell>
        </row>
        <row r="386">
          <cell r="C386" t="str">
            <v>Essar teleholdings ltd.</v>
          </cell>
        </row>
        <row r="387">
          <cell r="C387" t="str">
            <v>Ringtel communications ltd.</v>
          </cell>
        </row>
        <row r="388">
          <cell r="C388" t="str">
            <v>Essar telecom infrastructure holdings overseas pvt ltd.</v>
          </cell>
        </row>
        <row r="389">
          <cell r="C389" t="str">
            <v>Essar telecom tower holdings ltd.</v>
          </cell>
        </row>
        <row r="390">
          <cell r="C390" t="str">
            <v>Ortus infratel and holdings pvt ltd.</v>
          </cell>
        </row>
        <row r="391">
          <cell r="C391" t="str">
            <v>Ethl communications holdings ltd.</v>
          </cell>
        </row>
        <row r="392">
          <cell r="C392" t="str">
            <v>Essar telecommunications holdings pvt ltd.</v>
          </cell>
        </row>
        <row r="393">
          <cell r="C393" t="str">
            <v>Essar telecom holdings overseas pvt ltd.</v>
          </cell>
        </row>
        <row r="394">
          <cell r="C394" t="str">
            <v>Karthik financial services ltd.</v>
          </cell>
        </row>
        <row r="395">
          <cell r="C395" t="str">
            <v>Kroner investments ltd.</v>
          </cell>
        </row>
        <row r="396">
          <cell r="C396" t="str">
            <v>Girishan investment ltd.</v>
          </cell>
        </row>
        <row r="397">
          <cell r="C397" t="str">
            <v>Global commodities trading ltd.</v>
          </cell>
        </row>
        <row r="398">
          <cell r="C398" t="str">
            <v>Maval farms pvt ltd.</v>
          </cell>
        </row>
        <row r="399">
          <cell r="C399" t="str">
            <v>Sasmita realties pvt ltd.</v>
          </cell>
        </row>
        <row r="400">
          <cell r="C400" t="str">
            <v>Thakkars investment pvt ltd.</v>
          </cell>
        </row>
        <row r="401">
          <cell r="C401" t="str">
            <v>Impact retail pvt ltd.</v>
          </cell>
        </row>
        <row r="402">
          <cell r="C402" t="str">
            <v>Reclamme commercial securities limited (merged with eil)</v>
          </cell>
        </row>
        <row r="403">
          <cell r="C403" t="str">
            <v>Trikaya investments limited (merged with eil)</v>
          </cell>
        </row>
        <row r="404">
          <cell r="C404" t="str">
            <v>Ethl communications (mauritius) limited.</v>
          </cell>
        </row>
        <row r="405">
          <cell r="C405" t="str">
            <v>Prjakta finance and trading limited (merged with eil)</v>
          </cell>
        </row>
        <row r="406">
          <cell r="C406" t="str">
            <v>Essar oil limited employees' provident fund trust</v>
          </cell>
        </row>
        <row r="407">
          <cell r="C407" t="str">
            <v>Essar shipping, ports and logistics limited employees' provident fund trust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ile -LGN Payments"/>
      <sheetName val="Interest NI-balance"/>
      <sheetName val="Invoice Status"/>
      <sheetName val="Cash out overview"/>
      <sheetName val="x-rate"/>
      <sheetName val="LGN Payments per CY"/>
      <sheetName val="LGN Payments 03-03"/>
      <sheetName val="LGN Payments 06-03"/>
      <sheetName val="LGN Payments 09-03"/>
      <sheetName val="LGN Payments 31-12-02"/>
      <sheetName val="LGN Payments 25-08-02"/>
      <sheetName val="LGN Payments 21-04-02"/>
      <sheetName val="Payments 28-02-02"/>
      <sheetName val="Payments 31-12-01"/>
      <sheetName val="Payments 30-10-01"/>
      <sheetName val="Payments 31-03-01"/>
      <sheetName val="Payments 28-02-01"/>
      <sheetName val="Payments 31-12-00"/>
      <sheetName val="Payments per fiscal year"/>
      <sheetName val="Interest 30-11-01 not PA 7%"/>
      <sheetName val="Interest 30-11-01 not PA LIBOR"/>
      <sheetName val="Interest 31-07-01"/>
      <sheetName val="Interest 31-03-01"/>
      <sheetName val=" Interest 31-12-00 7%"/>
      <sheetName val="LGN Payments"/>
      <sheetName val="Payments by ABB LGN"/>
      <sheetName val=" Interest 7%"/>
      <sheetName val="Interest 31-03"/>
      <sheetName val="Interest 31-07"/>
      <sheetName val="Payments 30-10"/>
      <sheetName val="Payments 31-03"/>
      <sheetName val="Payments 28-02"/>
      <sheetName val="Payments 31-12"/>
      <sheetName val=" Interest on Payments LGN"/>
      <sheetName val="Sheet1"/>
      <sheetName val="LGN Payments 12-03"/>
      <sheetName val="LGN Payments 09-03 (2)"/>
      <sheetName val="LGN Payments per CY (2)"/>
      <sheetName val="310480 as on 311207"/>
      <sheetName val="main_file_-LGN_Payments"/>
      <sheetName val="Interest_NI-balance"/>
      <sheetName val="Invoice_Status"/>
      <sheetName val="Cash_out_overview"/>
      <sheetName val="LGN_Payments_per_CY"/>
      <sheetName val="LGN_Payments_03-03"/>
      <sheetName val="LGN_Payments_06-03"/>
      <sheetName val="LGN_Payments_09-03"/>
      <sheetName val="LGN_Payments_31-12-02"/>
      <sheetName val="LGN_Payments_25-08-02"/>
      <sheetName val="LGN_Payments_21-04-02"/>
      <sheetName val="Payments_28-02-02"/>
      <sheetName val="Payments_31-12-01"/>
      <sheetName val="Payments_30-10-01"/>
      <sheetName val="Payments_31-03-01"/>
      <sheetName val="Payments_28-02-01"/>
      <sheetName val="Payments_31-12-00"/>
      <sheetName val="Payments_per_fiscal_year"/>
      <sheetName val="Interest_30-11-01_not_PA_7%"/>
      <sheetName val="Interest_30-11-01_not_PA_LIBOR"/>
      <sheetName val="Interest_31-07-01"/>
      <sheetName val="Interest_31-03-01"/>
      <sheetName val="_Interest_31-12-00_7%"/>
      <sheetName val="LGN_Payments"/>
      <sheetName val="Payments_by_ABB_LGN"/>
      <sheetName val="_Interest_7%"/>
      <sheetName val="Interest_31-03"/>
      <sheetName val="Interest_31-07"/>
      <sheetName val="Payments_30-10"/>
      <sheetName val="Payments_31-03"/>
      <sheetName val="Payments_28-02"/>
      <sheetName val="Payments_31-12"/>
      <sheetName val="_Interest_on_Payments_LGN"/>
      <sheetName val="LGN_Payments_12-03"/>
      <sheetName val="LGN_Payments_09-03_(2)"/>
      <sheetName val="LGN_Payments_per_CY_(2)"/>
      <sheetName val="main_file_-LGN_Payments1"/>
      <sheetName val="Interest_NI-balance1"/>
      <sheetName val="Invoice_Status1"/>
      <sheetName val="Cash_out_overview1"/>
      <sheetName val="LGN_Payments_per_CY1"/>
      <sheetName val="LGN_Payments_03-031"/>
      <sheetName val="LGN_Payments_06-031"/>
      <sheetName val="LGN_Payments_09-031"/>
      <sheetName val="LGN_Payments_31-12-021"/>
      <sheetName val="LGN_Payments_25-08-021"/>
      <sheetName val="LGN_Payments_21-04-021"/>
      <sheetName val="Payments_28-02-021"/>
      <sheetName val="Payments_31-12-011"/>
      <sheetName val="Payments_30-10-011"/>
      <sheetName val="Payments_31-03-011"/>
      <sheetName val="Payments_28-02-011"/>
      <sheetName val="Payments_31-12-001"/>
      <sheetName val="Payments_per_fiscal_year1"/>
      <sheetName val="Interest_30-11-01_not_PA_7%1"/>
      <sheetName val="Interest_30-11-01_not_PA_LIBOR1"/>
      <sheetName val="Interest_31-07-011"/>
      <sheetName val="Interest_31-03-011"/>
      <sheetName val="_Interest_31-12-00_7%1"/>
      <sheetName val="LGN_Payments1"/>
      <sheetName val="Payments_by_ABB_LGN1"/>
      <sheetName val="_Interest_7%1"/>
      <sheetName val="Interest_31-031"/>
      <sheetName val="Interest_31-071"/>
      <sheetName val="Payments_30-101"/>
      <sheetName val="Payments_31-031"/>
      <sheetName val="Payments_28-021"/>
      <sheetName val="Payments_31-121"/>
      <sheetName val="_Interest_on_Payments_LGN1"/>
      <sheetName val="LGN_Payments_12-031"/>
      <sheetName val="LGN_Payments_09-03_(2)1"/>
      <sheetName val="LGN_Payments_per_CY_(2)1"/>
      <sheetName val="main_file_-LGN_Payments2"/>
      <sheetName val="Interest_NI-balance2"/>
      <sheetName val="Invoice_Status2"/>
      <sheetName val="Cash_out_overview2"/>
      <sheetName val="LGN_Payments_per_CY2"/>
      <sheetName val="LGN_Payments_03-032"/>
      <sheetName val="LGN_Payments_06-032"/>
      <sheetName val="LGN_Payments_09-032"/>
      <sheetName val="LGN_Payments_31-12-022"/>
      <sheetName val="LGN_Payments_25-08-022"/>
      <sheetName val="LGN_Payments_21-04-022"/>
      <sheetName val="Payments_28-02-022"/>
      <sheetName val="Payments_31-12-012"/>
      <sheetName val="Payments_30-10-012"/>
      <sheetName val="Payments_31-03-012"/>
      <sheetName val="Payments_28-02-012"/>
      <sheetName val="Payments_31-12-002"/>
      <sheetName val="Payments_per_fiscal_year2"/>
      <sheetName val="Interest_30-11-01_not_PA_7%2"/>
      <sheetName val="Interest_30-11-01_not_PA_LIBOR2"/>
      <sheetName val="Interest_31-07-012"/>
      <sheetName val="Interest_31-03-012"/>
      <sheetName val="_Interest_31-12-00_7%2"/>
      <sheetName val="LGN_Payments2"/>
      <sheetName val="Payments_by_ABB_LGN2"/>
      <sheetName val="_Interest_7%2"/>
      <sheetName val="Interest_31-032"/>
      <sheetName val="Interest_31-072"/>
      <sheetName val="Payments_30-102"/>
      <sheetName val="Payments_31-032"/>
      <sheetName val="Payments_28-022"/>
      <sheetName val="Payments_31-122"/>
      <sheetName val="_Interest_on_Payments_LGN2"/>
      <sheetName val="LGN_Payments_12-032"/>
      <sheetName val="LGN_Payments_09-03_(2)2"/>
      <sheetName val="LGN_Payments_per_CY_(2)2"/>
      <sheetName val="main_file_-LGN_Payments3"/>
      <sheetName val="Interest_NI-balance3"/>
      <sheetName val="Invoice_Status3"/>
      <sheetName val="Cash_out_overview3"/>
      <sheetName val="LGN_Payments_per_CY3"/>
      <sheetName val="LGN_Payments_03-033"/>
      <sheetName val="LGN_Payments_06-033"/>
      <sheetName val="LGN_Payments_09-033"/>
      <sheetName val="LGN_Payments_31-12-023"/>
      <sheetName val="LGN_Payments_25-08-023"/>
      <sheetName val="LGN_Payments_21-04-023"/>
      <sheetName val="Payments_28-02-023"/>
      <sheetName val="Payments_31-12-013"/>
      <sheetName val="Payments_30-10-013"/>
      <sheetName val="Payments_31-03-013"/>
      <sheetName val="Payments_28-02-013"/>
      <sheetName val="Payments_31-12-003"/>
      <sheetName val="Payments_per_fiscal_year3"/>
      <sheetName val="Interest_30-11-01_not_PA_7%3"/>
      <sheetName val="Interest_30-11-01_not_PA_LIBOR3"/>
      <sheetName val="Interest_31-07-013"/>
      <sheetName val="Interest_31-03-013"/>
      <sheetName val="_Interest_31-12-00_7%3"/>
      <sheetName val="LGN_Payments3"/>
      <sheetName val="Payments_by_ABB_LGN3"/>
      <sheetName val="_Interest_7%3"/>
      <sheetName val="Interest_31-033"/>
      <sheetName val="Interest_31-073"/>
      <sheetName val="Payments_30-103"/>
      <sheetName val="Payments_31-033"/>
      <sheetName val="Payments_28-023"/>
      <sheetName val="Payments_31-123"/>
      <sheetName val="_Interest_on_Payments_LGN3"/>
      <sheetName val="LGN_Payments_12-033"/>
      <sheetName val="LGN_Payments_09-03_(2)3"/>
      <sheetName val="LGN_Payments_per_CY_(2)3"/>
      <sheetName val="310480_as_on_311207"/>
      <sheetName val="eol updtd ledger 1002"/>
      <sheetName val="BS"/>
      <sheetName val="x_rate"/>
      <sheetName val="Interest 30_11_01 not PA 7_"/>
      <sheetName val="Amortization Table"/>
      <sheetName val="UGPIPING"/>
      <sheetName val="Scenarios"/>
      <sheetName val="Ass"/>
      <sheetName val="Fin Statements"/>
      <sheetName val="Operational"/>
      <sheetName val="Esc"/>
      <sheetName val="Construction"/>
      <sheetName val="Term Loans"/>
      <sheetName val="Depn"/>
      <sheetName val="Financing"/>
      <sheetName val="Summary"/>
      <sheetName val="合成単価作成・-BLDG"/>
      <sheetName val="main_file_-LGN_Payments4"/>
      <sheetName val="Interest_NI-balance4"/>
      <sheetName val="Invoice_Status4"/>
      <sheetName val="Cash_out_overview4"/>
      <sheetName val="LGN_Payments_per_CY4"/>
      <sheetName val="LGN_Payments_03-034"/>
      <sheetName val="LGN_Payments_06-034"/>
      <sheetName val="LGN_Payments_09-034"/>
      <sheetName val="LGN_Payments_31-12-024"/>
      <sheetName val="LGN_Payments_25-08-024"/>
      <sheetName val="LGN_Payments_21-04-024"/>
      <sheetName val="Payments_28-02-024"/>
      <sheetName val="Payments_31-12-014"/>
      <sheetName val="Payments_30-10-014"/>
      <sheetName val="Payments_31-03-014"/>
      <sheetName val="Payments_28-02-014"/>
      <sheetName val="Payments_31-12-004"/>
      <sheetName val="Payments_per_fiscal_year4"/>
      <sheetName val="Interest_30-11-01_not_PA_7%4"/>
      <sheetName val="Interest_30-11-01_not_PA_LIBOR4"/>
      <sheetName val="Interest_31-07-014"/>
      <sheetName val="Interest_31-03-014"/>
      <sheetName val="_Interest_31-12-00_7%4"/>
      <sheetName val="LGN_Payments4"/>
      <sheetName val="Payments_by_ABB_LGN4"/>
      <sheetName val="_Interest_7%4"/>
      <sheetName val="Interest_31-034"/>
      <sheetName val="Interest_31-074"/>
      <sheetName val="Payments_30-104"/>
      <sheetName val="Payments_31-034"/>
      <sheetName val="Payments_28-024"/>
      <sheetName val="Payments_31-124"/>
      <sheetName val="_Interest_on_Payments_LGN4"/>
      <sheetName val="LGN_Payments_12-034"/>
      <sheetName val="LGN_Payments_09-03_(2)4"/>
      <sheetName val="LGN_Payments_per_CY_(2)4"/>
      <sheetName val="310480_as_on_3112071"/>
      <sheetName val="eol_updtd_ledger_1002"/>
      <sheetName val="Interest_30_11_01_not_PA_7_"/>
      <sheetName val="Amortization_Table"/>
      <sheetName val="Fin_Statements"/>
      <sheetName val="Term_Loans"/>
      <sheetName val="16.IC-RP list"/>
      <sheetName val="dpc cost"/>
      <sheetName val="SUMMERY"/>
      <sheetName val=""/>
      <sheetName val="FORM-16"/>
      <sheetName val="#REF!"/>
      <sheetName val="CWIP-detl-AUC"/>
      <sheetName val="405"/>
      <sheetName val="427"/>
      <sheetName val="Control"/>
      <sheetName val="Settings"/>
      <sheetName val="ifcw"/>
      <sheetName val="lease tally"/>
      <sheetName val="ANALYSIS"/>
      <sheetName val="Projects"/>
      <sheetName val="ETC Plant Cost"/>
      <sheetName val="Mar' 06"/>
      <sheetName val="Civil Status-Mail copy"/>
      <sheetName val="WIP"/>
      <sheetName val="TA Check"/>
      <sheetName val="CA Sheet"/>
      <sheetName val="Perf Distribution"/>
      <sheetName val="Input"/>
      <sheetName val="Debt"/>
      <sheetName val="Profile"/>
      <sheetName val="Input-Function"/>
      <sheetName val="Global Data"/>
      <sheetName val="Determination of Threshold"/>
      <sheetName val="Checklist"/>
      <sheetName val="lta-94620"/>
      <sheetName val="Forex"/>
      <sheetName val="main_file_-LGN_Payments5"/>
      <sheetName val="Interest_NI-balance5"/>
      <sheetName val="Invoice_Status5"/>
      <sheetName val="Cash_out_overview5"/>
      <sheetName val="LGN_Payments_per_CY5"/>
      <sheetName val="LGN_Payments_03-035"/>
      <sheetName val="LGN_Payments_06-035"/>
      <sheetName val="LGN_Payments_09-035"/>
      <sheetName val="LGN_Payments_31-12-025"/>
      <sheetName val="LGN_Payments_25-08-025"/>
      <sheetName val="LGN_Payments_21-04-025"/>
      <sheetName val="Payments_28-02-025"/>
      <sheetName val="Payments_31-12-015"/>
      <sheetName val="Payments_30-10-015"/>
      <sheetName val="Payments_31-03-015"/>
      <sheetName val="Payments_28-02-015"/>
      <sheetName val="Payments_31-12-005"/>
      <sheetName val="Payments_per_fiscal_year5"/>
      <sheetName val="Interest_30-11-01_not_PA_7%5"/>
      <sheetName val="Interest_30-11-01_not_PA_LIBOR5"/>
      <sheetName val="Interest_31-07-015"/>
      <sheetName val="Interest_31-03-015"/>
      <sheetName val="_Interest_31-12-00_7%5"/>
      <sheetName val="LGN_Payments5"/>
      <sheetName val="Payments_by_ABB_LGN5"/>
      <sheetName val="_Interest_7%5"/>
      <sheetName val="Interest_31-035"/>
      <sheetName val="Interest_31-075"/>
      <sheetName val="Payments_30-105"/>
      <sheetName val="Payments_31-035"/>
      <sheetName val="Payments_28-025"/>
      <sheetName val="Payments_31-125"/>
      <sheetName val="_Interest_on_Payments_LGN5"/>
      <sheetName val="LGN_Payments_12-035"/>
      <sheetName val="LGN_Payments_09-03_(2)5"/>
      <sheetName val="LGN_Payments_per_CY_(2)5"/>
      <sheetName val="310480_as_on_3112072"/>
      <sheetName val="eol_updtd_ledger_10021"/>
      <sheetName val="Interest_30_11_01_not_PA_7_1"/>
      <sheetName val="Amortization_Table1"/>
      <sheetName val="Fin_Statements1"/>
      <sheetName val="Term_Loans1"/>
      <sheetName val="NOA Data"/>
      <sheetName val="MAINBS1"/>
      <sheetName val="Links"/>
      <sheetName val="Japan Reco"/>
      <sheetName val="Cons"/>
      <sheetName val="GrossMgn 98"/>
      <sheetName val="TBAL9697 -group wise  sdpl"/>
      <sheetName val="data"/>
      <sheetName val="TB"/>
      <sheetName val="BLOCK-A (MEA.SHEET)"/>
      <sheetName val="UTMAP001"/>
      <sheetName val="pa-mtly"/>
      <sheetName val="Sheet3"/>
      <sheetName val="HBI NCD"/>
      <sheetName val="Clause 9"/>
      <sheetName val="Variables"/>
      <sheetName val="Basic rates"/>
      <sheetName val="6 TRS"/>
      <sheetName val="tbc"/>
      <sheetName val="IC-RP list"/>
    </sheetNames>
    <sheetDataSet>
      <sheetData sheetId="0" refreshError="1"/>
      <sheetData sheetId="1" refreshError="1"/>
      <sheetData sheetId="2">
        <row r="2">
          <cell r="A2" t="str">
            <v>AUD</v>
          </cell>
        </row>
      </sheetData>
      <sheetData sheetId="3">
        <row r="151">
          <cell r="E151">
            <v>-30000</v>
          </cell>
        </row>
      </sheetData>
      <sheetData sheetId="4" refreshError="1">
        <row r="2">
          <cell r="A2" t="str">
            <v>AUD</v>
          </cell>
          <cell r="B2">
            <v>1.65</v>
          </cell>
        </row>
        <row r="3">
          <cell r="A3" t="str">
            <v>BEF</v>
          </cell>
          <cell r="B3">
            <v>36.610897000000001</v>
          </cell>
        </row>
        <row r="4">
          <cell r="A4" t="str">
            <v>CHF</v>
          </cell>
          <cell r="B4">
            <v>1.5</v>
          </cell>
        </row>
        <row r="5">
          <cell r="A5" t="str">
            <v>DEM</v>
          </cell>
          <cell r="B5">
            <v>1.775034</v>
          </cell>
        </row>
        <row r="6">
          <cell r="A6" t="str">
            <v>FRF</v>
          </cell>
          <cell r="B6">
            <v>5.9532059999999998</v>
          </cell>
        </row>
        <row r="7">
          <cell r="A7" t="str">
            <v>GBP</v>
          </cell>
          <cell r="B7">
            <v>0.6</v>
          </cell>
        </row>
        <row r="8">
          <cell r="A8" t="str">
            <v>ITL</v>
          </cell>
          <cell r="B8">
            <v>1757.2820380000001</v>
          </cell>
        </row>
        <row r="9">
          <cell r="A9" t="str">
            <v>NLG</v>
          </cell>
          <cell r="B9">
            <v>2</v>
          </cell>
        </row>
        <row r="10">
          <cell r="A10" t="str">
            <v>USD</v>
          </cell>
          <cell r="B10">
            <v>1</v>
          </cell>
        </row>
        <row r="11">
          <cell r="A11" t="str">
            <v>EURO</v>
          </cell>
          <cell r="B11">
            <v>0.90756040000000004</v>
          </cell>
        </row>
      </sheetData>
      <sheetData sheetId="5">
        <row r="151">
          <cell r="E151">
            <v>-30000</v>
          </cell>
        </row>
      </sheetData>
      <sheetData sheetId="6">
        <row r="151">
          <cell r="E151">
            <v>-30000</v>
          </cell>
        </row>
      </sheetData>
      <sheetData sheetId="7">
        <row r="151">
          <cell r="E151">
            <v>-30000</v>
          </cell>
        </row>
      </sheetData>
      <sheetData sheetId="8">
        <row r="151">
          <cell r="E151">
            <v>-30000</v>
          </cell>
        </row>
      </sheetData>
      <sheetData sheetId="9">
        <row r="151">
          <cell r="E151">
            <v>-30000</v>
          </cell>
        </row>
      </sheetData>
      <sheetData sheetId="10">
        <row r="151">
          <cell r="E151">
            <v>-30000</v>
          </cell>
        </row>
      </sheetData>
      <sheetData sheetId="11">
        <row r="151">
          <cell r="E151">
            <v>-30000</v>
          </cell>
        </row>
      </sheetData>
      <sheetData sheetId="12">
        <row r="151">
          <cell r="E151">
            <v>-30000</v>
          </cell>
        </row>
      </sheetData>
      <sheetData sheetId="13">
        <row r="151">
          <cell r="E151">
            <v>-30000</v>
          </cell>
        </row>
      </sheetData>
      <sheetData sheetId="14">
        <row r="151">
          <cell r="E151">
            <v>-30000</v>
          </cell>
        </row>
      </sheetData>
      <sheetData sheetId="15">
        <row r="151">
          <cell r="E151">
            <v>-30000</v>
          </cell>
        </row>
      </sheetData>
      <sheetData sheetId="16">
        <row r="151">
          <cell r="E151">
            <v>-30000</v>
          </cell>
        </row>
      </sheetData>
      <sheetData sheetId="17">
        <row r="151">
          <cell r="E151">
            <v>-30000</v>
          </cell>
        </row>
      </sheetData>
      <sheetData sheetId="18">
        <row r="151">
          <cell r="E151">
            <v>-30000</v>
          </cell>
        </row>
      </sheetData>
      <sheetData sheetId="19" refreshError="1">
        <row r="151">
          <cell r="E151">
            <v>-30000</v>
          </cell>
        </row>
        <row r="152">
          <cell r="E152">
            <v>-140171.78</v>
          </cell>
        </row>
      </sheetData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>
        <row r="2">
          <cell r="A2" t="str">
            <v>AUD</v>
          </cell>
        </row>
      </sheetData>
      <sheetData sheetId="144">
        <row r="2">
          <cell r="A2" t="str">
            <v>AUD</v>
          </cell>
        </row>
      </sheetData>
      <sheetData sheetId="145">
        <row r="2">
          <cell r="A2" t="str">
            <v>AUD</v>
          </cell>
        </row>
      </sheetData>
      <sheetData sheetId="146">
        <row r="2">
          <cell r="A2" t="str">
            <v>AUD</v>
          </cell>
        </row>
      </sheetData>
      <sheetData sheetId="147">
        <row r="2">
          <cell r="A2" t="str">
            <v>AUD</v>
          </cell>
        </row>
      </sheetData>
      <sheetData sheetId="148">
        <row r="2">
          <cell r="A2" t="str">
            <v>AUD</v>
          </cell>
        </row>
      </sheetData>
      <sheetData sheetId="149">
        <row r="2">
          <cell r="A2" t="str">
            <v>AUD</v>
          </cell>
        </row>
      </sheetData>
      <sheetData sheetId="150">
        <row r="2">
          <cell r="A2" t="str">
            <v>AUD</v>
          </cell>
        </row>
      </sheetData>
      <sheetData sheetId="151">
        <row r="2">
          <cell r="A2" t="str">
            <v>AUD</v>
          </cell>
        </row>
      </sheetData>
      <sheetData sheetId="152">
        <row r="2">
          <cell r="A2" t="str">
            <v>AUD</v>
          </cell>
        </row>
      </sheetData>
      <sheetData sheetId="153">
        <row r="2">
          <cell r="A2" t="str">
            <v>AUD</v>
          </cell>
        </row>
      </sheetData>
      <sheetData sheetId="154">
        <row r="2">
          <cell r="A2" t="str">
            <v>AUD</v>
          </cell>
        </row>
      </sheetData>
      <sheetData sheetId="155">
        <row r="2">
          <cell r="A2" t="str">
            <v>AUD</v>
          </cell>
        </row>
      </sheetData>
      <sheetData sheetId="156">
        <row r="2">
          <cell r="A2" t="str">
            <v>AUD</v>
          </cell>
        </row>
      </sheetData>
      <sheetData sheetId="157">
        <row r="2">
          <cell r="A2" t="str">
            <v>AUD</v>
          </cell>
        </row>
      </sheetData>
      <sheetData sheetId="158">
        <row r="2">
          <cell r="A2" t="str">
            <v>AUD</v>
          </cell>
        </row>
      </sheetData>
      <sheetData sheetId="159">
        <row r="2">
          <cell r="A2" t="str">
            <v>AUD</v>
          </cell>
        </row>
      </sheetData>
      <sheetData sheetId="160">
        <row r="2">
          <cell r="A2" t="str">
            <v>AUD</v>
          </cell>
        </row>
      </sheetData>
      <sheetData sheetId="161">
        <row r="2">
          <cell r="A2" t="str">
            <v>AUD</v>
          </cell>
        </row>
      </sheetData>
      <sheetData sheetId="162">
        <row r="2">
          <cell r="A2" t="str">
            <v>AUD</v>
          </cell>
        </row>
      </sheetData>
      <sheetData sheetId="163">
        <row r="2">
          <cell r="A2" t="str">
            <v>AUD</v>
          </cell>
        </row>
      </sheetData>
      <sheetData sheetId="164">
        <row r="151">
          <cell r="E151">
            <v>-30000</v>
          </cell>
        </row>
      </sheetData>
      <sheetData sheetId="165">
        <row r="151">
          <cell r="E151">
            <v>-30000</v>
          </cell>
        </row>
      </sheetData>
      <sheetData sheetId="166">
        <row r="151">
          <cell r="E151">
            <v>-30000</v>
          </cell>
        </row>
      </sheetData>
      <sheetData sheetId="167">
        <row r="151">
          <cell r="E151">
            <v>-30000</v>
          </cell>
        </row>
      </sheetData>
      <sheetData sheetId="168">
        <row r="151">
          <cell r="E151">
            <v>-30000</v>
          </cell>
        </row>
      </sheetData>
      <sheetData sheetId="169">
        <row r="151">
          <cell r="E151">
            <v>-30000</v>
          </cell>
        </row>
      </sheetData>
      <sheetData sheetId="170">
        <row r="151">
          <cell r="E151">
            <v>-30000</v>
          </cell>
        </row>
      </sheetData>
      <sheetData sheetId="171">
        <row r="151">
          <cell r="E151">
            <v>-30000</v>
          </cell>
        </row>
      </sheetData>
      <sheetData sheetId="172">
        <row r="151">
          <cell r="E151">
            <v>-30000</v>
          </cell>
        </row>
      </sheetData>
      <sheetData sheetId="173">
        <row r="151">
          <cell r="E151">
            <v>-30000</v>
          </cell>
        </row>
      </sheetData>
      <sheetData sheetId="174">
        <row r="151">
          <cell r="E151">
            <v>-30000</v>
          </cell>
        </row>
      </sheetData>
      <sheetData sheetId="175">
        <row r="151">
          <cell r="E151">
            <v>-30000</v>
          </cell>
        </row>
      </sheetData>
      <sheetData sheetId="176">
        <row r="151">
          <cell r="E151">
            <v>-30000</v>
          </cell>
        </row>
      </sheetData>
      <sheetData sheetId="177">
        <row r="151">
          <cell r="E151">
            <v>-30000</v>
          </cell>
        </row>
      </sheetData>
      <sheetData sheetId="178">
        <row r="151">
          <cell r="E151">
            <v>-30000</v>
          </cell>
        </row>
      </sheetData>
      <sheetData sheetId="179">
        <row r="151">
          <cell r="E151">
            <v>-30000</v>
          </cell>
        </row>
      </sheetData>
      <sheetData sheetId="180">
        <row r="151">
          <cell r="E151">
            <v>-30000</v>
          </cell>
        </row>
      </sheetData>
      <sheetData sheetId="181">
        <row r="151">
          <cell r="E151">
            <v>-30000</v>
          </cell>
        </row>
      </sheetData>
      <sheetData sheetId="182">
        <row r="151">
          <cell r="E151">
            <v>-30000</v>
          </cell>
        </row>
      </sheetData>
      <sheetData sheetId="183">
        <row r="2">
          <cell r="A2" t="str">
            <v>AUD</v>
          </cell>
        </row>
      </sheetData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">
          <cell r="A2" t="str">
            <v>AUD</v>
          </cell>
        </row>
      </sheetData>
      <sheetData sheetId="202">
        <row r="2">
          <cell r="A2" t="str">
            <v>AUD</v>
          </cell>
        </row>
      </sheetData>
      <sheetData sheetId="203">
        <row r="2">
          <cell r="A2" t="str">
            <v>AUD</v>
          </cell>
        </row>
      </sheetData>
      <sheetData sheetId="204">
        <row r="2">
          <cell r="A2" t="str">
            <v>AUD</v>
          </cell>
        </row>
      </sheetData>
      <sheetData sheetId="205">
        <row r="2">
          <cell r="A2" t="str">
            <v>AUD</v>
          </cell>
        </row>
      </sheetData>
      <sheetData sheetId="206">
        <row r="2">
          <cell r="A2" t="str">
            <v>AUD</v>
          </cell>
        </row>
      </sheetData>
      <sheetData sheetId="207">
        <row r="2">
          <cell r="A2" t="str">
            <v>AUD</v>
          </cell>
        </row>
      </sheetData>
      <sheetData sheetId="208">
        <row r="2">
          <cell r="A2" t="str">
            <v>AUD</v>
          </cell>
        </row>
      </sheetData>
      <sheetData sheetId="209">
        <row r="2">
          <cell r="A2" t="str">
            <v>AUD</v>
          </cell>
        </row>
      </sheetData>
      <sheetData sheetId="210">
        <row r="2">
          <cell r="A2" t="str">
            <v>AUD</v>
          </cell>
        </row>
      </sheetData>
      <sheetData sheetId="211">
        <row r="2">
          <cell r="A2" t="str">
            <v>AUD</v>
          </cell>
        </row>
      </sheetData>
      <sheetData sheetId="212">
        <row r="2">
          <cell r="A2" t="str">
            <v>AUD</v>
          </cell>
        </row>
      </sheetData>
      <sheetData sheetId="213">
        <row r="2">
          <cell r="A2" t="str">
            <v>AUD</v>
          </cell>
        </row>
      </sheetData>
      <sheetData sheetId="214">
        <row r="2">
          <cell r="A2" t="str">
            <v>AUD</v>
          </cell>
        </row>
      </sheetData>
      <sheetData sheetId="215">
        <row r="2">
          <cell r="A2" t="str">
            <v>AUD</v>
          </cell>
        </row>
      </sheetData>
      <sheetData sheetId="216">
        <row r="2">
          <cell r="A2" t="str">
            <v>AUD</v>
          </cell>
        </row>
      </sheetData>
      <sheetData sheetId="217">
        <row r="2">
          <cell r="A2" t="str">
            <v>AUD</v>
          </cell>
        </row>
      </sheetData>
      <sheetData sheetId="218">
        <row r="2">
          <cell r="A2" t="str">
            <v>AUD</v>
          </cell>
        </row>
      </sheetData>
      <sheetData sheetId="219">
        <row r="2">
          <cell r="A2" t="str">
            <v>AUD</v>
          </cell>
        </row>
      </sheetData>
      <sheetData sheetId="220">
        <row r="2">
          <cell r="A2" t="str">
            <v>AUD</v>
          </cell>
        </row>
      </sheetData>
      <sheetData sheetId="221">
        <row r="2">
          <cell r="A2" t="str">
            <v>AUD</v>
          </cell>
        </row>
      </sheetData>
      <sheetData sheetId="222">
        <row r="2">
          <cell r="A2" t="str">
            <v>AUD</v>
          </cell>
        </row>
      </sheetData>
      <sheetData sheetId="223">
        <row r="2">
          <cell r="A2" t="str">
            <v>AUD</v>
          </cell>
        </row>
      </sheetData>
      <sheetData sheetId="224">
        <row r="2">
          <cell r="A2" t="str">
            <v>AUD</v>
          </cell>
        </row>
      </sheetData>
      <sheetData sheetId="225">
        <row r="2">
          <cell r="A2" t="str">
            <v>AUD</v>
          </cell>
        </row>
      </sheetData>
      <sheetData sheetId="226">
        <row r="2">
          <cell r="A2" t="str">
            <v>AUD</v>
          </cell>
        </row>
      </sheetData>
      <sheetData sheetId="227">
        <row r="2">
          <cell r="A2" t="str">
            <v>AUD</v>
          </cell>
        </row>
      </sheetData>
      <sheetData sheetId="228">
        <row r="2">
          <cell r="A2" t="str">
            <v>AUD</v>
          </cell>
        </row>
      </sheetData>
      <sheetData sheetId="229">
        <row r="2">
          <cell r="A2" t="str">
            <v>AUD</v>
          </cell>
        </row>
      </sheetData>
      <sheetData sheetId="230">
        <row r="2">
          <cell r="A2" t="str">
            <v>AUD</v>
          </cell>
        </row>
      </sheetData>
      <sheetData sheetId="231">
        <row r="2">
          <cell r="A2" t="str">
            <v>AUD</v>
          </cell>
        </row>
      </sheetData>
      <sheetData sheetId="232">
        <row r="2">
          <cell r="A2" t="str">
            <v>AUD</v>
          </cell>
        </row>
      </sheetData>
      <sheetData sheetId="233">
        <row r="2">
          <cell r="A2" t="str">
            <v>AUD</v>
          </cell>
        </row>
      </sheetData>
      <sheetData sheetId="234">
        <row r="2">
          <cell r="A2" t="str">
            <v>AUD</v>
          </cell>
        </row>
      </sheetData>
      <sheetData sheetId="235">
        <row r="2">
          <cell r="A2" t="str">
            <v>AUD</v>
          </cell>
        </row>
      </sheetData>
      <sheetData sheetId="236">
        <row r="2">
          <cell r="A2" t="str">
            <v>AUD</v>
          </cell>
        </row>
      </sheetData>
      <sheetData sheetId="237">
        <row r="2">
          <cell r="A2" t="str">
            <v>AUD</v>
          </cell>
        </row>
      </sheetData>
      <sheetData sheetId="238">
        <row r="2">
          <cell r="A2" t="str">
            <v>AUD</v>
          </cell>
        </row>
      </sheetData>
      <sheetData sheetId="239">
        <row r="2">
          <cell r="A2" t="str">
            <v>AUD</v>
          </cell>
        </row>
      </sheetData>
      <sheetData sheetId="240">
        <row r="2">
          <cell r="A2" t="str">
            <v>AUD</v>
          </cell>
        </row>
      </sheetData>
      <sheetData sheetId="241">
        <row r="2">
          <cell r="A2" t="str">
            <v>AUD</v>
          </cell>
        </row>
      </sheetData>
      <sheetData sheetId="242">
        <row r="2">
          <cell r="A2" t="str">
            <v>AUD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>
        <row r="151">
          <cell r="E151">
            <v>-30000</v>
          </cell>
        </row>
      </sheetData>
      <sheetData sheetId="275"/>
      <sheetData sheetId="276"/>
      <sheetData sheetId="277">
        <row r="151">
          <cell r="E151">
            <v>-30000</v>
          </cell>
        </row>
      </sheetData>
      <sheetData sheetId="278"/>
      <sheetData sheetId="279">
        <row r="151">
          <cell r="E151">
            <v>-30000</v>
          </cell>
        </row>
      </sheetData>
      <sheetData sheetId="280"/>
      <sheetData sheetId="281">
        <row r="151">
          <cell r="E151">
            <v>-30000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>
        <row r="151">
          <cell r="E151">
            <v>-30000</v>
          </cell>
        </row>
      </sheetData>
      <sheetData sheetId="290">
        <row r="151">
          <cell r="E151">
            <v>-30000</v>
          </cell>
        </row>
      </sheetData>
      <sheetData sheetId="291"/>
      <sheetData sheetId="292">
        <row r="151">
          <cell r="E151">
            <v>-30000</v>
          </cell>
        </row>
      </sheetData>
      <sheetData sheetId="293"/>
      <sheetData sheetId="294">
        <row r="151">
          <cell r="E151">
            <v>-30000</v>
          </cell>
        </row>
      </sheetData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Koradi"/>
      <sheetName val="F1(Kor) 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Koyna)"/>
      <sheetName val="F5.4(Koyna)"/>
      <sheetName val="F5.3(PuneHydro)"/>
      <sheetName val="F5.4(PuneHydro)"/>
      <sheetName val="F5.3(NasikHydro)"/>
      <sheetName val="F5.4(NasikHydro)"/>
      <sheetName val="F6(Hydro)"/>
      <sheetName val="F11(Hydro)"/>
      <sheetName val="F12(Hydro)"/>
      <sheetName val="ARR"/>
      <sheetName val="Interest &amp; RoE"/>
      <sheetName val="Dep."/>
      <sheetName val="O&amp;M"/>
      <sheetName val="Int. on WC"/>
      <sheetName val="Fuel Cost"/>
      <sheetName val="Generation"/>
      <sheetName val="Fuel Cost for Upcoming Units"/>
      <sheetName val="Actual Tariff"/>
      <sheetName val="Working Sheet"/>
      <sheetName val="Summary_ARR"/>
      <sheetName val="Summary_tariff"/>
      <sheetName val="Fuel Cost existing"/>
      <sheetName val="Fuel Cost upcoming"/>
      <sheetName val="O&amp;M Proj"/>
      <sheetName val="Fixed Charges"/>
      <sheetName val="Sheet4"/>
      <sheetName val="IOWC"/>
      <sheetName val="NTI"/>
      <sheetName val="Normative Repayment"/>
      <sheetName val="Fixed Charge_Paras 3"/>
      <sheetName val="Fixed Charge_Parli 6"/>
      <sheetName val="Fixed Charge_Paras 4"/>
      <sheetName val="Fixed Charge_Parli 7"/>
      <sheetName val="kpkd - 5"/>
      <sheetName val="Upcoming Units_ARR"/>
      <sheetName val="Sheet8"/>
      <sheetName val="IC-RP list"/>
      <sheetName val="Level_qty"/>
      <sheetName val="Interest 30-11-01 not PA 7%"/>
      <sheetName val="x-rate"/>
    </sheetNames>
    <sheetDataSet>
      <sheetData sheetId="0">
        <row r="3">
          <cell r="B3">
            <v>0.13</v>
          </cell>
        </row>
      </sheetData>
      <sheetData sheetId="1"/>
      <sheetData sheetId="2"/>
      <sheetData sheetId="3"/>
      <sheetData sheetId="4"/>
      <sheetData sheetId="5">
        <row r="23">
          <cell r="M23">
            <v>2186.5833447348468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K23">
            <v>1753.0960911071761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form_x0000__x0000__x0000__x0000"/>
      <sheetName val="Assumptions"/>
      <sheetName val="form?????????????"/>
      <sheetName val="form_x0000_"/>
      <sheetName val="04REL"/>
      <sheetName val="Sept "/>
      <sheetName val="7"/>
      <sheetName val="Salient1"/>
      <sheetName val="Labour charges"/>
      <sheetName val="RAJ"/>
      <sheetName val="Feb-06"/>
      <sheetName val="Inputs"/>
      <sheetName val="form_____________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Interest 30-11-01 not PA 7%"/>
      <sheetName val="x-rate"/>
      <sheetName val="Discom Details"/>
      <sheetName val="form?"/>
      <sheetName val="Ag LF"/>
      <sheetName val="form_"/>
      <sheetName val="data"/>
      <sheetName val="First information "/>
      <sheetName val="annexture-g1"/>
      <sheetName val="all"/>
      <sheetName val="Executive Summary -Thermal"/>
      <sheetName val="Stationwise Thermal &amp; Hydel Gen"/>
      <sheetName val="TWELVE"/>
      <sheetName val="overall"/>
      <sheetName val="PART C"/>
      <sheetName val="Sheet1"/>
      <sheetName val="Part A General"/>
      <sheetName val="feasibility require"/>
      <sheetName val="form_x005f_x0000__x005f_x0000__x005f_x0000__x0000"/>
      <sheetName val="form_x005f_x0000_"/>
      <sheetName val="Data base"/>
      <sheetName val="form_x005f_x005f_x005f_x0000__x005f_x005f_x005f_x0000__"/>
      <sheetName val="form_x005f_x005f_x005f_x0000_"/>
      <sheetName val="form_x005f_x005f_x005f_x005f_x005f_x005f_x005f_x0000__x"/>
      <sheetName val="form_x005f_x005f_x005f_x005f_x005f_x005f_x005f_x0000_"/>
      <sheetName val="Key_Assume_Common"/>
      <sheetName val="MOD - Corrected -As per SLD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duction"/>
      <sheetName val="addition"/>
      <sheetName val="fcl"/>
      <sheetName val="Opinion"/>
      <sheetName val="List of Vendors"/>
      <sheetName val="Assumptions"/>
      <sheetName val="16.IC-RP list"/>
      <sheetName val="Sheet BAL'N SHEET"/>
      <sheetName val="Chiet tinh"/>
      <sheetName val="HBI NCD"/>
      <sheetName val="Cover sheet"/>
      <sheetName val="REGMAIN"/>
      <sheetName val="Data"/>
      <sheetName val="MAINBS1"/>
      <sheetName val="Interest 30-11-01 not PA 7%"/>
      <sheetName val="x-rate"/>
      <sheetName val="Mar 05 tb"/>
      <sheetName val="Sheet3"/>
      <sheetName val="P&amp;LSC"/>
      <sheetName val="TB-9-01"/>
      <sheetName val="Params"/>
      <sheetName val="Labour"/>
      <sheetName val="Material"/>
      <sheetName val="Plant &amp;  Machinery"/>
      <sheetName val="Sheet1"/>
      <sheetName val="海外WORK"/>
      <sheetName val="Control Panel"/>
      <sheetName val="Projectwise"/>
      <sheetName val="SALREGJUNEFIXED"/>
      <sheetName val="FROM2"/>
      <sheetName val="KT19900"/>
      <sheetName val="Ins Erection"/>
    </sheetNames>
    <sheetDataSet>
      <sheetData sheetId="0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F4">
            <v>-83934350</v>
          </cell>
          <cell r="G4">
            <v>0</v>
          </cell>
          <cell r="H4">
            <v>-83934350</v>
          </cell>
          <cell r="I4">
            <v>0</v>
          </cell>
          <cell r="J4">
            <v>-83934350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2043291910.6700001</v>
          </cell>
          <cell r="G7">
            <v>0</v>
          </cell>
          <cell r="H7">
            <v>2043291910.6700001</v>
          </cell>
          <cell r="I7">
            <v>0</v>
          </cell>
          <cell r="J7">
            <v>2043291910.6700001</v>
          </cell>
          <cell r="K7">
            <v>0</v>
          </cell>
        </row>
        <row r="8">
          <cell r="F8">
            <v>2043291910.6700001</v>
          </cell>
          <cell r="G8">
            <v>0</v>
          </cell>
          <cell r="H8">
            <v>2043291910.6700001</v>
          </cell>
          <cell r="I8">
            <v>0</v>
          </cell>
          <cell r="J8">
            <v>2043291910.6700001</v>
          </cell>
          <cell r="K8">
            <v>0</v>
          </cell>
        </row>
        <row r="9">
          <cell r="F9">
            <v>2043334473</v>
          </cell>
          <cell r="G9">
            <v>0</v>
          </cell>
          <cell r="H9">
            <v>2043334473</v>
          </cell>
          <cell r="I9">
            <v>0</v>
          </cell>
          <cell r="J9">
            <v>2043334473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2">
          <cell r="F12">
            <v>5039253116.7700005</v>
          </cell>
          <cell r="G12">
            <v>0</v>
          </cell>
          <cell r="H12">
            <v>5039253116.7700005</v>
          </cell>
          <cell r="I12">
            <v>0</v>
          </cell>
          <cell r="J12">
            <v>5039253116.7700005</v>
          </cell>
          <cell r="K12">
            <v>0</v>
          </cell>
        </row>
        <row r="13">
          <cell r="F13">
            <v>121840505</v>
          </cell>
          <cell r="G13">
            <v>0</v>
          </cell>
          <cell r="H13">
            <v>121840505</v>
          </cell>
          <cell r="I13">
            <v>0</v>
          </cell>
          <cell r="J13">
            <v>121840505</v>
          </cell>
          <cell r="K13">
            <v>0</v>
          </cell>
        </row>
        <row r="14">
          <cell r="F14">
            <v>310777863.79000002</v>
          </cell>
          <cell r="G14">
            <v>0</v>
          </cell>
          <cell r="H14">
            <v>310777863.79000002</v>
          </cell>
          <cell r="I14">
            <v>0</v>
          </cell>
          <cell r="J14">
            <v>310777863.79000002</v>
          </cell>
          <cell r="K14">
            <v>0</v>
          </cell>
        </row>
        <row r="15">
          <cell r="F15">
            <v>15569965</v>
          </cell>
          <cell r="G15">
            <v>0</v>
          </cell>
          <cell r="H15">
            <v>15569965</v>
          </cell>
          <cell r="I15">
            <v>0</v>
          </cell>
          <cell r="J15">
            <v>15569965</v>
          </cell>
          <cell r="K15">
            <v>0</v>
          </cell>
        </row>
        <row r="16">
          <cell r="F16">
            <v>5487441450.5600004</v>
          </cell>
          <cell r="G16">
            <v>0</v>
          </cell>
          <cell r="H16">
            <v>5487441450.5600004</v>
          </cell>
          <cell r="I16">
            <v>0</v>
          </cell>
          <cell r="J16">
            <v>5487441450.5600004</v>
          </cell>
          <cell r="K16">
            <v>0</v>
          </cell>
        </row>
        <row r="17">
          <cell r="F17">
            <v>7530733361.2300005</v>
          </cell>
          <cell r="G17">
            <v>0</v>
          </cell>
          <cell r="H17">
            <v>7530733361.2300005</v>
          </cell>
          <cell r="I17">
            <v>0</v>
          </cell>
          <cell r="J17">
            <v>7530733361.2300005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3150</v>
          </cell>
          <cell r="G21">
            <v>0</v>
          </cell>
          <cell r="H21">
            <v>3150</v>
          </cell>
          <cell r="I21">
            <v>0</v>
          </cell>
          <cell r="J21">
            <v>3150</v>
          </cell>
          <cell r="K21">
            <v>0</v>
          </cell>
        </row>
        <row r="22">
          <cell r="F22">
            <v>7875</v>
          </cell>
          <cell r="G22">
            <v>0</v>
          </cell>
          <cell r="H22">
            <v>7875</v>
          </cell>
          <cell r="I22">
            <v>0</v>
          </cell>
          <cell r="J22">
            <v>7875</v>
          </cell>
          <cell r="K22">
            <v>0</v>
          </cell>
        </row>
        <row r="23">
          <cell r="F23">
            <v>9333</v>
          </cell>
          <cell r="G23">
            <v>0</v>
          </cell>
          <cell r="H23">
            <v>9333</v>
          </cell>
          <cell r="I23">
            <v>0</v>
          </cell>
          <cell r="J23">
            <v>9333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30400</v>
          </cell>
          <cell r="G25">
            <v>0</v>
          </cell>
          <cell r="H25">
            <v>30400</v>
          </cell>
          <cell r="I25">
            <v>0</v>
          </cell>
          <cell r="J25">
            <v>30400</v>
          </cell>
          <cell r="K25">
            <v>0</v>
          </cell>
        </row>
        <row r="26">
          <cell r="F26">
            <v>-2700</v>
          </cell>
          <cell r="G26">
            <v>0</v>
          </cell>
          <cell r="H26">
            <v>-2700</v>
          </cell>
          <cell r="I26">
            <v>0</v>
          </cell>
          <cell r="J26">
            <v>-2700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6800</v>
          </cell>
          <cell r="G30">
            <v>0</v>
          </cell>
          <cell r="H30">
            <v>6800</v>
          </cell>
          <cell r="I30">
            <v>0</v>
          </cell>
          <cell r="J30">
            <v>6800</v>
          </cell>
          <cell r="K30">
            <v>0</v>
          </cell>
        </row>
        <row r="31">
          <cell r="F31">
            <v>5455134876</v>
          </cell>
          <cell r="G31">
            <v>0</v>
          </cell>
          <cell r="H31">
            <v>5455134876</v>
          </cell>
          <cell r="I31">
            <v>0</v>
          </cell>
          <cell r="J31">
            <v>5455134876</v>
          </cell>
          <cell r="K31">
            <v>0</v>
          </cell>
        </row>
        <row r="32">
          <cell r="F32">
            <v>4357837563</v>
          </cell>
          <cell r="G32">
            <v>0</v>
          </cell>
          <cell r="H32">
            <v>4357837563</v>
          </cell>
          <cell r="I32">
            <v>0</v>
          </cell>
          <cell r="J32">
            <v>4357837563</v>
          </cell>
          <cell r="K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IV "/>
      <sheetName val="51-CAPITAL 2003-04"/>
      <sheetName val="CREDIT NOTE - Q3 (2)"/>
      <sheetName val="Trial Balance - Dec 2005 AUDIT"/>
      <sheetName val="EPS 2001-2002"/>
      <sheetName val="EPS 2002-2003"/>
      <sheetName val="FIXED ASSETS SCH IV -june 2005 "/>
      <sheetName val="FIXED ASSETS SCH IV -Sept 2005 "/>
      <sheetName val="DTA _ MAT SEP 05"/>
      <sheetName val="FIXED ASSETS SCH IV - MARCH 06"/>
      <sheetName val="CREDIT NOTE - Q3"/>
      <sheetName val="MISC"/>
      <sheetName val="F. ASSTS  DEP SCH -IT  2004-05 "/>
      <sheetName val="CLARF"/>
      <sheetName val="Notes on Accts MAR 06- Point 14"/>
      <sheetName val="Notes MAR 06- Point 14 (cont)"/>
      <sheetName val="RELATED PARTY INFO"/>
      <sheetName val=" Geo Segment 2005-06"/>
      <sheetName val="Segment P&amp;L MAR06 WKGS"/>
      <sheetName val="Segment BS MAR06 WKGS"/>
      <sheetName val="Interest Sum - MAR 06 GL RECO "/>
      <sheetName val=" Related Party  MAR 2006 "/>
      <sheetName val="Notes on Accts - Point 23"/>
      <sheetName val="Sheet1"/>
      <sheetName val="Trial Balance - MARCH 2006"/>
      <sheetName val="P&amp;L  - Mar 2006"/>
      <sheetName val="Cash Flow  2005_2006"/>
      <sheetName val="Balance Sheet - March 2006"/>
      <sheetName val="IT DEP 0506 "/>
      <sheetName val="DTA _ MAT MAR 06 "/>
      <sheetName val="Cash Flow  DEC 2005 "/>
      <sheetName val=" Geo Segment DEC 2005"/>
      <sheetName val="POINT NO. 14  Geo Segment 0405"/>
      <sheetName val="POINT NO.15 Related Party 0405 "/>
      <sheetName val="Cash Flow  2004_2005"/>
      <sheetName val=" Related Party "/>
      <sheetName val=" Related Party  (2)"/>
      <sheetName val="EPS 2"/>
      <sheetName val="EPS 1"/>
      <sheetName val="Sheet4"/>
      <sheetName val="CASH&amp;BANK"/>
      <sheetName val="DEBTORS"/>
      <sheetName val="INVENTORIES"/>
      <sheetName val="LOANS &amp; ADV"/>
      <sheetName val="Sheet3"/>
      <sheetName val="HBI NCD"/>
      <sheetName val="Links"/>
      <sheetName val="A 3.7"/>
      <sheetName val="C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I2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 as per GAAP"/>
      <sheetName val="Op BS as per IND AS"/>
      <sheetName val="Profit And Loss"/>
      <sheetName val="Note 1 - 2"/>
      <sheetName val="Note 3"/>
      <sheetName val="Note 4 - 10"/>
      <sheetName val="Other Equity"/>
      <sheetName val="Note 7"/>
      <sheetName val="Note7.1"/>
      <sheetName val="Note 11 - 13"/>
      <sheetName val="Cash Flow"/>
      <sheetName val="Int 234B &amp; 234C"/>
      <sheetName val="Notes "/>
      <sheetName val="Share Capital"/>
      <sheetName val="Reserves &amp; Surplus"/>
      <sheetName val="Long-Term Borrowings"/>
      <sheetName val="Other Long Term Liabilities"/>
      <sheetName val="Long Term Provisions"/>
      <sheetName val="Short-Term Borrowings "/>
      <sheetName val="Other Current Liabilities"/>
      <sheetName val="Short Term Provision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Revenue From operation"/>
      <sheetName val="Other Income"/>
      <sheetName val="Finance Cost"/>
      <sheetName val="P &amp; L Comparison with Old SchVI"/>
      <sheetName val="Balance Sheet"/>
      <sheetName val="Sheet1 (2)"/>
      <sheetName val="Links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Yes</v>
          </cell>
        </row>
        <row r="3">
          <cell r="K3" t="str">
            <v>No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M"/>
      <sheetName val="2. Top sheet"/>
      <sheetName val="3.Grouping - Profit &amp; Loss(mio)"/>
      <sheetName val="4.Grouping - Balance Sheet(mio)"/>
      <sheetName val="5. Journal entries."/>
      <sheetName val="6. Other income"/>
      <sheetName val="7. Investments"/>
      <sheetName val="7A.Profit on sale of investmt"/>
      <sheetName val="8. Borrowings"/>
      <sheetName val="9. Loans given"/>
      <sheetName val="10. Cash flow info"/>
      <sheetName val="Index"/>
      <sheetName val="11. Tax Details"/>
      <sheetName val="12. Tangible assets"/>
      <sheetName val="13. Intangible assets "/>
      <sheetName val="14. Forex"/>
      <sheetName val="15. Currency wise of FA and FL"/>
      <sheetName val="16. Fair value of FA and FL"/>
      <sheetName val="17. Contingencies &amp; commitments"/>
      <sheetName val="18. IAS 11 disclosure"/>
      <sheetName val="P&amp;L"/>
      <sheetName val="BS"/>
      <sheetName val="equity"/>
      <sheetName val="Cash Flow"/>
      <sheetName val="Notes to Accounts"/>
      <sheetName val="TB Consolidated"/>
      <sheetName val="EPL Dubai"/>
      <sheetName val="EPL Korea Division"/>
      <sheetName val="FGO corporate gurantee"/>
      <sheetName val="1B. Control Sheet"/>
      <sheetName val="Trial Balance - MARCH 2006"/>
      <sheetName val="IC-RP list"/>
    </sheetNames>
    <sheetDataSet>
      <sheetData sheetId="0" refreshError="1"/>
      <sheetData sheetId="1" refreshError="1"/>
      <sheetData sheetId="2" refreshError="1">
        <row r="1">
          <cell r="C1">
            <v>1000000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9"/>
      <sheetName val="CLause 12"/>
      <sheetName val="CLause 14"/>
      <sheetName val="CLause 14(i)"/>
      <sheetName val="CLause 14(ii)"/>
      <sheetName val="CLause 17(d)"/>
      <sheetName val="CLause 17(h)"/>
      <sheetName val="CLause 18"/>
      <sheetName val="Clause 21"/>
      <sheetName val="Clause 24"/>
      <sheetName val="CLause 27"/>
      <sheetName val="CLause 28"/>
      <sheetName val="Clause 32"/>
      <sheetName val="Long-Term Borrowings"/>
      <sheetName val="Interest 30-11-01 not PA 7%"/>
      <sheetName val="x-rate"/>
    </sheetNames>
    <sheetDataSet>
      <sheetData sheetId="0" refreshError="1">
        <row r="4">
          <cell r="A4" t="str">
            <v>Assessment Year 2002-2003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Params"/>
      <sheetName val="Computation"/>
      <sheetName val="BLOCK"/>
      <sheetName val="BS"/>
      <sheetName val="IE"/>
      <sheetName val="SCH A&amp;B"/>
      <sheetName val="SCH C"/>
      <sheetName val="TDS LIST"/>
      <sheetName val="Capital Accounts"/>
      <sheetName val="Drivers Salary"/>
      <sheetName val="LOAN CHART"/>
      <sheetName val="Workings (2)"/>
      <sheetName val="Workings"/>
      <sheetName val="Links"/>
      <sheetName val="Clause 9"/>
      <sheetName val="3.Grouping - Profit &amp; Loss(mio)"/>
      <sheetName val="Assumptions"/>
    </sheetNames>
    <sheetDataSet>
      <sheetData sheetId="0" refreshError="1"/>
      <sheetData sheetId="1" refreshError="1">
        <row r="1">
          <cell r="B1" t="str">
            <v>Sampat &amp; Mehta (Regd.)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  <sheetName val="Daily_input"/>
      <sheetName val="Daily_report"/>
      <sheetName val="A_3_7"/>
      <sheetName val="Clause 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r-1"/>
      <sheetName val="insur-2 (closed)"/>
      <sheetName val="pa-mtly"/>
      <sheetName val="po log ssb"/>
      <sheetName val="po log ssb incl cc"/>
      <sheetName val="recon"/>
      <sheetName val="data-g"/>
      <sheetName val="graph"/>
      <sheetName val="x-rate"/>
      <sheetName val="Est. Outflows"/>
      <sheetName val="Settlements"/>
      <sheetName val="ON HOLD - PA &amp; 2.7"/>
      <sheetName val="Sheet2"/>
      <sheetName val="Input"/>
      <sheetName val="sum"/>
      <sheetName val="Sheet3 (2)"/>
      <sheetName val="a-4"/>
      <sheetName val="insur-2_(closed)"/>
      <sheetName val="po_log_ssb"/>
      <sheetName val="po_log_ssb_incl_cc"/>
      <sheetName val="Est__Outflows"/>
      <sheetName val="ON_HOLD_-_PA_&amp;_2_7"/>
      <sheetName val="FUEL_&amp;_LOSS"/>
      <sheetName val="insur-2_(closed)1"/>
      <sheetName val="po_log_ssb1"/>
      <sheetName val="po_log_ssb_incl_cc1"/>
      <sheetName val="Est__Outflows1"/>
      <sheetName val="ON_HOLD_-_PA_&amp;_2_71"/>
      <sheetName val="insur-2_(closed)2"/>
      <sheetName val="po_log_ssb2"/>
      <sheetName val="po_log_ssb_incl_cc2"/>
      <sheetName val="Est__Outflows2"/>
      <sheetName val="ON_HOLD_-_PA_&amp;_2_72"/>
      <sheetName val="insur-2_(closed)3"/>
      <sheetName val="po_log_ssb3"/>
      <sheetName val="po_log_ssb_incl_cc3"/>
      <sheetName val="Est__Outflows3"/>
      <sheetName val="ON_HOLD_-_PA_&amp;_2_73"/>
      <sheetName val="Sheet3_(2)"/>
      <sheetName val="Links"/>
      <sheetName val="1612.01AN(7) - Niep Tds Summary"/>
      <sheetName val="diff on tic &amp; po"/>
      <sheetName val="insur-2"/>
      <sheetName val="retention"/>
      <sheetName val="PO-BH"/>
      <sheetName val="77S(O)"/>
      <sheetName val="310480 as on 311207"/>
      <sheetName val="diff_on_tic_&amp;_po"/>
      <sheetName val="diff_on_tic_&amp;_po1"/>
      <sheetName val="diff_on_tic_&amp;_po2"/>
      <sheetName val="insur-2_(closed)4"/>
      <sheetName val="po_log_ssb4"/>
      <sheetName val="po_log_ssb_incl_cc4"/>
      <sheetName val="Est__Outflows4"/>
      <sheetName val="ON_HOLD_-_PA_&amp;_2_74"/>
      <sheetName val="Sheet3_(2)1"/>
      <sheetName val="diff_on_tic_&amp;_po3"/>
      <sheetName val="310480_as_on_311207"/>
      <sheetName val="1612_01AN(7)_-_Niep_Tds_Summary"/>
      <sheetName val="Marh__Prfl_01"/>
      <sheetName val="Params"/>
      <sheetName val="A 3.7"/>
      <sheetName val="FOIL"/>
      <sheetName val="GRIR REF DEC 07"/>
      <sheetName val="diff_on_tic_&amp;_po4"/>
      <sheetName val="310480_as_on_3112071"/>
      <sheetName val="GRIR_REF_DEC_07"/>
      <sheetName val="insur-2_(closed)5"/>
      <sheetName val="diff_on_tic_&amp;_po5"/>
      <sheetName val="po_log_ssb5"/>
      <sheetName val="po_log_ssb_incl_cc5"/>
      <sheetName val="Est__Outflows5"/>
      <sheetName val="310480_as_on_3112072"/>
      <sheetName val="GRIR_REF_DEC_071"/>
      <sheetName val="ON_HOLD_-_PA_&amp;_2_75"/>
      <sheetName val="Sheet3_(2)2"/>
      <sheetName val="1612_01AN(7)_-_Niep_Tds_Summar1"/>
      <sheetName val="Inc.St.-Link"/>
      <sheetName val="cap gains"/>
      <sheetName val="Chiet tinh"/>
      <sheetName val="Anex. A &amp; B"/>
      <sheetName val="Cost assmpts"/>
      <sheetName val="P&amp;L"/>
      <sheetName val="SCH"/>
      <sheetName val="Main Bs Cr"/>
      <sheetName val="Other"/>
      <sheetName val="Schedules"/>
      <sheetName val="SLIDES FOR STATUS REPORT"/>
      <sheetName val="REL"/>
      <sheetName val="Grouping TB"/>
      <sheetName val="2007"/>
      <sheetName val="Working3"/>
      <sheetName val="Working2"/>
      <sheetName val="Variables"/>
      <sheetName val="Tax Details"/>
      <sheetName val="Agency BS"/>
      <sheetName val="Valuation Summary"/>
      <sheetName val="Index"/>
      <sheetName val="Comp"/>
      <sheetName val="P&amp;L-31.3.99"/>
      <sheetName val="FF-2"/>
      <sheetName val="Blue Team 6.4.04"/>
      <sheetName val="Ranges"/>
      <sheetName val="Options with totals"/>
      <sheetName val="Classification"/>
      <sheetName val="FY96 CB Div Pool "/>
      <sheetName val="Reserves &amp; Surplus"/>
      <sheetName val="Other Expenses"/>
      <sheetName val="Labour &amp; Plant"/>
      <sheetName val="Column L1 to L2"/>
      <sheetName val="Column L2 to L3"/>
      <sheetName val="BEAM"/>
      <sheetName val="RAMP 3"/>
      <sheetName val="RAMP 1"/>
      <sheetName val="staircase"/>
      <sheetName val="R_Wall"/>
      <sheetName val="Column B1 to L1"/>
      <sheetName val="Slab L1"/>
      <sheetName val="Slab L2"/>
      <sheetName val="Fill this out first..."/>
      <sheetName val="REVENUES &amp; BS"/>
      <sheetName val="POWER-08"/>
      <sheetName val="A"/>
      <sheetName val="Sheet3"/>
      <sheetName val="Codes"/>
      <sheetName val="CST Reconciliation"/>
      <sheetName val="GrossMgn 98"/>
      <sheetName val="PopCache"/>
      <sheetName val="TAB 1"/>
      <sheetName val="2.Control Sheet"/>
      <sheetName val="Profit Reco"/>
      <sheetName val="Stores"/>
      <sheetName val="AnnexIII"/>
      <sheetName val="Inter unit set off"/>
      <sheetName val="List of Rem Entries PY"/>
      <sheetName val="Lead"/>
      <sheetName val="bs-schedule"/>
      <sheetName val="P2 RM"/>
      <sheetName val="Total"/>
      <sheetName val="costing"/>
      <sheetName val="Performance Report"/>
      <sheetName val="RA-markate"/>
      <sheetName val="Cat A Change Control"/>
      <sheetName val="Operating Statistics"/>
      <sheetName val="Org Chart"/>
    </sheetNames>
    <sheetDataSet>
      <sheetData sheetId="0" refreshError="1"/>
      <sheetData sheetId="1" refreshError="1"/>
      <sheetData sheetId="2" refreshError="1">
        <row r="8">
          <cell r="O8">
            <v>4283797.9441520553</v>
          </cell>
        </row>
        <row r="17">
          <cell r="O17">
            <v>24666.666666666668</v>
          </cell>
        </row>
        <row r="18">
          <cell r="O18">
            <v>70600.266666666677</v>
          </cell>
        </row>
        <row r="20">
          <cell r="O20">
            <v>55724.666666666672</v>
          </cell>
        </row>
        <row r="22">
          <cell r="O22">
            <v>30968478.350273855</v>
          </cell>
          <cell r="P22">
            <v>580000</v>
          </cell>
          <cell r="Q22">
            <v>45687500</v>
          </cell>
          <cell r="R22">
            <v>8062500</v>
          </cell>
          <cell r="S22">
            <v>8062500</v>
          </cell>
        </row>
        <row r="24">
          <cell r="O24">
            <v>47654.15475291801</v>
          </cell>
          <cell r="P24">
            <v>255325.5</v>
          </cell>
          <cell r="Q24">
            <v>255325.5</v>
          </cell>
        </row>
        <row r="25">
          <cell r="O25">
            <v>185987.68461901034</v>
          </cell>
          <cell r="P25">
            <v>996500.7</v>
          </cell>
          <cell r="Q25">
            <v>996500.7</v>
          </cell>
        </row>
        <row r="30">
          <cell r="O30">
            <v>207027.00342641326</v>
          </cell>
        </row>
        <row r="31">
          <cell r="O31">
            <v>113295.59</v>
          </cell>
        </row>
        <row r="36">
          <cell r="O36">
            <v>606398</v>
          </cell>
        </row>
        <row r="37">
          <cell r="O37">
            <v>760514.58659418137</v>
          </cell>
        </row>
        <row r="39">
          <cell r="O39">
            <v>272315.09499999997</v>
          </cell>
          <cell r="P39">
            <v>39777.550000000003</v>
          </cell>
          <cell r="S39">
            <v>39777.550000000003</v>
          </cell>
        </row>
        <row r="40">
          <cell r="O40">
            <v>43631.294999999998</v>
          </cell>
          <cell r="P40">
            <v>6775</v>
          </cell>
          <cell r="S40">
            <v>6775</v>
          </cell>
        </row>
        <row r="41">
          <cell r="O41">
            <v>224381.02499999999</v>
          </cell>
          <cell r="P41">
            <v>33447.449999999997</v>
          </cell>
          <cell r="S41">
            <v>33447.449999999997</v>
          </cell>
        </row>
        <row r="42">
          <cell r="O42">
            <v>17326992.046349533</v>
          </cell>
          <cell r="P42">
            <v>1000000</v>
          </cell>
          <cell r="Q42">
            <v>16679515.5</v>
          </cell>
        </row>
        <row r="45">
          <cell r="O45">
            <v>946554.66666666663</v>
          </cell>
        </row>
        <row r="46">
          <cell r="O46">
            <v>272525.33333333331</v>
          </cell>
        </row>
        <row r="47">
          <cell r="O47">
            <v>871766.66666666674</v>
          </cell>
        </row>
        <row r="50">
          <cell r="O50">
            <v>16108.716666666667</v>
          </cell>
        </row>
        <row r="54">
          <cell r="O54">
            <v>369839.5</v>
          </cell>
        </row>
        <row r="61">
          <cell r="O61">
            <v>416131.80367249303</v>
          </cell>
          <cell r="P61">
            <v>644018.13</v>
          </cell>
          <cell r="Q61">
            <v>644018.13</v>
          </cell>
          <cell r="S61">
            <v>71557.570000000007</v>
          </cell>
        </row>
        <row r="62">
          <cell r="O62">
            <v>90310</v>
          </cell>
          <cell r="P62">
            <v>159750</v>
          </cell>
          <cell r="S62">
            <v>159750</v>
          </cell>
        </row>
        <row r="63">
          <cell r="O63">
            <v>102326.755</v>
          </cell>
          <cell r="P63">
            <v>204653.51</v>
          </cell>
          <cell r="Q63">
            <v>204653.51</v>
          </cell>
        </row>
        <row r="64">
          <cell r="O64">
            <v>12625.140825</v>
          </cell>
        </row>
        <row r="72">
          <cell r="O72">
            <v>238435.43278607621</v>
          </cell>
        </row>
        <row r="75">
          <cell r="O75">
            <v>1492929.14952615</v>
          </cell>
        </row>
        <row r="76">
          <cell r="O76">
            <v>642797.5757575758</v>
          </cell>
          <cell r="P76">
            <v>881516.7</v>
          </cell>
          <cell r="S76">
            <v>881516.7</v>
          </cell>
        </row>
        <row r="80">
          <cell r="Q80">
            <v>3698581.55</v>
          </cell>
          <cell r="R80">
            <v>335707.78</v>
          </cell>
          <cell r="S80">
            <v>335707.78</v>
          </cell>
        </row>
        <row r="88">
          <cell r="O88">
            <v>8808.3333333333339</v>
          </cell>
        </row>
        <row r="89">
          <cell r="O89">
            <v>8475875.0159157943</v>
          </cell>
          <cell r="P89">
            <v>15000000</v>
          </cell>
          <cell r="Q89">
            <v>35458630</v>
          </cell>
        </row>
        <row r="95">
          <cell r="O95">
            <v>325474.21963690495</v>
          </cell>
        </row>
        <row r="109">
          <cell r="O109" t="str">
            <v>Cancelled</v>
          </cell>
        </row>
        <row r="118">
          <cell r="O118">
            <v>3131174.5243499498</v>
          </cell>
          <cell r="P118">
            <v>114635108</v>
          </cell>
          <cell r="Q118">
            <v>114635108</v>
          </cell>
        </row>
        <row r="119">
          <cell r="O119">
            <v>1714673.5847526488</v>
          </cell>
          <cell r="P119">
            <v>62775738</v>
          </cell>
          <cell r="Q119">
            <v>62775738</v>
          </cell>
        </row>
        <row r="126">
          <cell r="O126">
            <v>1712345.5056905327</v>
          </cell>
          <cell r="P126">
            <v>1779959639.3</v>
          </cell>
          <cell r="Q126">
            <v>1779959639.3</v>
          </cell>
        </row>
        <row r="130">
          <cell r="O130">
            <v>38590.810091525011</v>
          </cell>
        </row>
        <row r="132">
          <cell r="O132">
            <v>18359.732827652879</v>
          </cell>
          <cell r="P132">
            <v>32589.15</v>
          </cell>
          <cell r="S132">
            <v>32589.15</v>
          </cell>
        </row>
        <row r="140">
          <cell r="O140">
            <v>4542.5</v>
          </cell>
        </row>
        <row r="145">
          <cell r="O145">
            <v>721112.94769564981</v>
          </cell>
        </row>
        <row r="148">
          <cell r="O148">
            <v>16764.494999999999</v>
          </cell>
          <cell r="P148">
            <v>33528.99</v>
          </cell>
          <cell r="Q148">
            <v>33528.99</v>
          </cell>
        </row>
        <row r="149">
          <cell r="O149">
            <v>24980.535</v>
          </cell>
          <cell r="P149">
            <v>49961.07</v>
          </cell>
          <cell r="Q149">
            <v>49961.07</v>
          </cell>
        </row>
        <row r="161">
          <cell r="O161">
            <v>2244</v>
          </cell>
        </row>
        <row r="162">
          <cell r="O162">
            <v>981220.83333333337</v>
          </cell>
          <cell r="P162">
            <v>106670</v>
          </cell>
          <cell r="Q162">
            <v>106670</v>
          </cell>
          <cell r="S162">
            <v>373345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Life"/>
    </sheet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FSA"/>
      <sheetName val="Calculation"/>
      <sheetName val="report"/>
    </sheetNames>
    <sheetDataSet>
      <sheetData sheetId="0">
        <row r="61">
          <cell r="M61">
            <v>1.03</v>
          </cell>
        </row>
        <row r="62">
          <cell r="M62">
            <v>1.03</v>
          </cell>
        </row>
        <row r="63">
          <cell r="M63">
            <v>1.03</v>
          </cell>
        </row>
        <row r="64">
          <cell r="M64">
            <v>1.03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Params"/>
      <sheetName val="Masters"/>
      <sheetName val="IOPlan"/>
      <sheetName val="Total MG "/>
      <sheetName val="Trial Balance"/>
      <sheetName val="MAPPINGS"/>
      <sheetName val="Input schedule"/>
      <sheetName val="Op Plan Sales"/>
      <sheetName val="Consol"/>
      <sheetName val="Lists"/>
      <sheetName val="IT Only"/>
      <sheetName val="Sheet1"/>
      <sheetName val="Sales &amp; Marketing Dashboard"/>
      <sheetName val="Rates"/>
      <sheetName val="LIC"/>
      <sheetName val="PropertyList"/>
      <sheetName val="IT-accruals"/>
      <sheetName val="TPM Tot"/>
      <sheetName val="StdMarginRegQtr"/>
      <sheetName val="Sept '99"/>
      <sheetName val="TB"/>
      <sheetName val="Schedule"/>
      <sheetName val="Control"/>
      <sheetName val="M B-QtyRecn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RES"/>
      <sheetName val="FBT Full"/>
      <sheetName val="Comp"/>
      <sheetName val="COA-IPCL"/>
      <sheetName val="Chart of Accounts"/>
      <sheetName val="Risco-Accts"/>
      <sheetName val="Payroll_Statement"/>
      <sheetName val="Other"/>
      <sheetName val="Summary"/>
      <sheetName val="BAL96-97"/>
      <sheetName val="Rate_dec02"/>
      <sheetName val="Balance Life"/>
      <sheetName val="Links"/>
      <sheetName val="Rollup_Summary"/>
      <sheetName val="AP_RA99-061"/>
      <sheetName val="HV_RA99-061"/>
      <sheetName val="IN_RA99-061"/>
      <sheetName val="CH_RA99-061"/>
      <sheetName val="TH_RA99-061"/>
      <sheetName val="HZ_RA99-061"/>
      <sheetName val="Op_Plan_Sales1"/>
      <sheetName val="未着品BALANCE"/>
      <sheetName val="Annexure"/>
      <sheetName val="POFG"/>
      <sheetName val="PAP"/>
      <sheetName val="Keyratios"/>
      <sheetName val="Facility"/>
      <sheetName val="P L"/>
      <sheetName val="d"/>
      <sheetName val="5Y_v2.14"/>
      <sheetName val="Price Testing - Used - 1"/>
      <sheetName val="Consolidated"/>
      <sheetName val="India"/>
      <sheetName val="BAL0301"/>
      <sheetName val="Other notes"/>
      <sheetName val="MAIN"/>
      <sheetName val="consolidated Budget"/>
      <sheetName val="Price_Testing_-_Used_-_11"/>
      <sheetName val="Price_Testing_-_Used_-_1"/>
      <sheetName val=""/>
      <sheetName val="Total_MG_"/>
      <sheetName val="IT_Only"/>
      <sheetName val="Push Diag on Premise"/>
      <sheetName val="CChannel Attract Input"/>
      <sheetName val="FStratPlan"/>
      <sheetName val="BS"/>
      <sheetName val="List"/>
      <sheetName val="Cash Flow.7"/>
      <sheetName val="Opening Balance"/>
      <sheetName val="Jodalli-P&amp;L"/>
      <sheetName val="Graphdata"/>
      <sheetName val="New form 3CD A"/>
      <sheetName val="CRITERIA1"/>
      <sheetName val="Main-Material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IS"/>
      <sheetName val="May 09"/>
      <sheetName val="Other_notes"/>
      <sheetName val="M_B-QtyRecn1"/>
      <sheetName val="Trial_Balance"/>
      <sheetName val="Input_schedule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データシート"/>
      <sheetName val="3 Yr Revenue Analysis(old)"/>
      <sheetName val="Macro1"/>
      <sheetName val="Categ"/>
      <sheetName val="Amortization Table"/>
      <sheetName val="Rev"/>
      <sheetName val="EXPENSES"/>
      <sheetName val="All Data"/>
      <sheetName val="Page1"/>
      <sheetName val="Input Screen"/>
      <sheetName val="Cover"/>
      <sheetName val="Cash Flow-WSL Base Fcst"/>
      <sheetName val="TB Round"/>
      <sheetName val="Sales &amp;Sale Cost"/>
      <sheetName val=".2 Reserve"/>
      <sheetName val="Maint Def Rev 03-04"/>
      <sheetName val="New-Growth Def Rev 03-04"/>
      <sheetName val="Perpetual Def Rev 03-04"/>
      <sheetName val="Renewal Def Rev 03-04"/>
      <sheetName val="Travel Expense Report(1week)"/>
      <sheetName val="ENCL6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riola don't know 9-26-99"/>
      <sheetName val="Assum"/>
      <sheetName val="VARFCST"/>
      <sheetName val="FINAL SHEET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1 - A (Narrative)"/>
      <sheetName val="Base Info"/>
      <sheetName val="RCC,Ret. Wall"/>
      <sheetName val="ValuationInput"/>
      <sheetName val="DebtInput"/>
      <sheetName val="Storage"/>
      <sheetName val="Valuation"/>
      <sheetName val="Challan"/>
      <sheetName val="exp-m"/>
      <sheetName val="2003"/>
      <sheetName val="mdd &amp; co Fdr jan.02 "/>
      <sheetName val="MPCP9899"/>
      <sheetName val="B0_111350"/>
      <sheetName val="A"/>
      <sheetName val="List_ratios"/>
      <sheetName val="Results"/>
      <sheetName val="SAP - Rightpak"/>
      <sheetName val="Excess Calc"/>
      <sheetName val="Listings 96-02"/>
      <sheetName val="LCGRAPH"/>
      <sheetName val="12.04.09"/>
      <sheetName val="NLD - Assum"/>
      <sheetName val="working"/>
      <sheetName val="MR08' Cost Manag"/>
      <sheetName val="PL"/>
      <sheetName val="Sch-PL"/>
      <sheetName val="Sch-FA"/>
      <sheetName val="Aseet1998"/>
      <sheetName val="COLUMN"/>
      <sheetName val="RUPEE"/>
      <sheetName val="IT_FBT_DDTP"/>
      <sheetName val="Grouping TB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tro"/>
      <sheetName val="Staff"/>
      <sheetName val="MORE-MAR'2002"/>
      <sheetName val="SCHE-MARCH'2002"/>
      <sheetName val="Inputs"/>
      <sheetName val="SCH-A"/>
      <sheetName val="Fx Rates"/>
      <sheetName val="AR JAN'02"/>
      <sheetName val="Please do not USE or DELETE"/>
      <sheetName val="Tools Rev"/>
      <sheetName val="OpTrack"/>
      <sheetName val="PropertyPreop-Budget"/>
      <sheetName val="stat C (2)"/>
      <sheetName val="Bal Sheet"/>
      <sheetName val="Lead"/>
      <sheetName val="AR_PL"/>
      <sheetName val="Rising Main"/>
      <sheetName val="RECAPITULATION"/>
      <sheetName val="Civil Boq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New_form_3CD_A"/>
      <sheetName val="FINAL_SHEET"/>
      <sheetName val="May_09"/>
      <sheetName val="3_Yr_Revenue_Analysis(old)"/>
      <sheetName val="All_Data"/>
      <sheetName val="Amortization_Table"/>
      <sheetName val="BKCSTOCKVAL"/>
      <sheetName val="MAHSTOCKVAL"/>
      <sheetName val="目录"/>
      <sheetName val="Debraj Sinha"/>
      <sheetName val="Parameter"/>
      <sheetName val="Project Resource Details"/>
      <sheetName val="Assets"/>
      <sheetName val="Rec"/>
      <sheetName val="CABLE DATA"/>
      <sheetName val="ORIGINAL"/>
      <sheetName val="RF2004_vs_OB2004"/>
      <sheetName val="Wavg RM"/>
      <sheetName val="COV"/>
      <sheetName val="экспорт"/>
      <sheetName val="hmax_2"/>
      <sheetName val="Financials"/>
      <sheetName val="98ordbkg"/>
      <sheetName val="Reference"/>
      <sheetName val="Balancesheet"/>
      <sheetName val="61750000 Consultancy Charges"/>
      <sheetName val="YTD"/>
      <sheetName val="Labour &amp; Plant"/>
      <sheetName val="mar rep rev"/>
      <sheetName val="Power Cost sheet"/>
      <sheetName val="Steam Cost Sheet"/>
      <sheetName val="LINK GAP"/>
      <sheetName val="P&amp;L February"/>
      <sheetName val="P&amp;L Feb 2001 cumulative"/>
      <sheetName val="Balance Sheet "/>
      <sheetName val="P&amp;L Summary Page"/>
      <sheetName val="12-19-00"/>
      <sheetName val="Payslip"/>
      <sheetName val="Axis Bank Cheques"/>
      <sheetName val="Master Sheet"/>
      <sheetName val="RESULTS-BLR-BB"/>
      <sheetName val="TARGET"/>
      <sheetName val="Debtors Ageing"/>
      <sheetName val="PLAN-BLR-BB"/>
      <sheetName val="RESULTS-REALTY"/>
      <sheetName val="SME"/>
      <sheetName val="Region"/>
      <sheetName val="WO-List"/>
      <sheetName val="K-Summary"/>
      <sheetName val="BST"/>
      <sheetName val="CLP_Value_Driver (14) Dec Old"/>
      <sheetName val="Resource Type"/>
      <sheetName val="LAMINATION-NORDMECCANICA"/>
      <sheetName val="Year 2003-04 Plan"/>
      <sheetName val="Lic Rev Account Lookup Table"/>
      <sheetName val="PopCache"/>
      <sheetName val="Setup"/>
      <sheetName val="Trial Bal"/>
      <sheetName val="PV"/>
      <sheetName val="QTY. PROV.LAB"/>
      <sheetName val="PREFACE"/>
      <sheetName val="TAXPRO"/>
      <sheetName val="P&amp;L"/>
      <sheetName val="SCH-A,B,C"/>
      <sheetName val="BS-203"/>
      <sheetName val="UK"/>
      <sheetName val="FORM-16"/>
      <sheetName val="STAFFSCHED "/>
      <sheetName val="Rayala"/>
      <sheetName val="Inflation"/>
      <sheetName val="deb"/>
      <sheetName val="AnnexIII"/>
      <sheetName val="Cheops BS"/>
      <sheetName val="_2_Reserve"/>
      <sheetName val="Maint_Def_Rev_03-04"/>
      <sheetName val="New-Growth_Def_Rev_03-04"/>
      <sheetName val="Perpetual_Def_Rev_03-04"/>
      <sheetName val="Renewal_Def_Rev_03-04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concrete"/>
      <sheetName val="FinMajestic"/>
      <sheetName val="PTRANGE"/>
      <sheetName val="Mktg"/>
      <sheetName val="Info on Rupee Cost"/>
      <sheetName val="#REF"/>
      <sheetName val="Model"/>
      <sheetName val="Macro2"/>
      <sheetName val="11400&amp;11405-done"/>
      <sheetName val="EXPLOT AGUA PVC"/>
      <sheetName val="Reports List"/>
      <sheetName val="36&quot;"/>
      <sheetName val="Parameters"/>
      <sheetName val="Register"/>
      <sheetName val="Occ, Other Rev, Exp, Dispo"/>
      <sheetName val="P1 RM"/>
      <sheetName val="5-F-PAR"/>
      <sheetName val="LEGAL GUJ"/>
      <sheetName val="IIL Payroll"/>
      <sheetName val="Nomenclature"/>
      <sheetName val="Master"/>
      <sheetName val="Annexure B"/>
      <sheetName val="Consolidate Trial Dec 06"/>
      <sheetName val="Transaction Inputs"/>
      <sheetName val="Res_Area"/>
      <sheetName val="PLFM01"/>
      <sheetName val="HCCE01"/>
      <sheetName val="QTY-00-01 (2)"/>
      <sheetName val="NSWSAGasElec_Jan"/>
      <sheetName val="OriginXsell_jan11"/>
      <sheetName val="501frgmar"/>
      <sheetName val="Validation"/>
      <sheetName val="MB51"/>
      <sheetName val="Resources"/>
      <sheetName val="GI 02"/>
      <sheetName val="PARAM (TLI Info)"/>
      <sheetName val="Horus B08"/>
      <sheetName val="Horus F07"/>
      <sheetName val="Invest"/>
      <sheetName val="1612.01AL - INT AM&amp;NIEP"/>
      <sheetName val="Project Info"/>
      <sheetName val="LPERDAS"/>
      <sheetName val="Reclass BS 11"/>
      <sheetName val="Reclass PL 11"/>
      <sheetName val="Base Data"/>
      <sheetName val="sept-plan"/>
      <sheetName val="Revenue"/>
      <sheetName val="Tables"/>
      <sheetName val="Detail"/>
      <sheetName val="BSPL"/>
      <sheetName val="Power"/>
      <sheetName val="CF SALE.W.OFF 01-02"/>
      <sheetName val="stock data"/>
      <sheetName val="Turnover"/>
      <sheetName val="Sheet2"/>
      <sheetName val="Asset_Data"/>
      <sheetName val="PARTY DETAILS"/>
      <sheetName val="riola_don't_know_9-26-99"/>
      <sheetName val="1_-_A_(Narrative)"/>
      <sheetName val="P_L"/>
      <sheetName val="MR08'_Cost_Manag"/>
      <sheetName val="Wavg_RM"/>
      <sheetName val="12_04_09"/>
      <sheetName val="Travel_Expense_Report(1week)"/>
      <sheetName val="NLD_-_Assum"/>
      <sheetName val="PARTY_DETAILS"/>
      <sheetName val="mar_rep_rev"/>
      <sheetName val="CF_SALE_W_OFF_01-02"/>
      <sheetName val="stock_data"/>
      <sheetName val="P&amp;L_February"/>
      <sheetName val="P&amp;L_Feb_2001_cumulative"/>
      <sheetName val="JE"/>
      <sheetName val="ADVTAX"/>
      <sheetName val="List Box"/>
      <sheetName val="Classification"/>
      <sheetName val="License Area"/>
      <sheetName val="Ipotesi"/>
      <sheetName val="DET0900"/>
      <sheetName val="Main Bs Cr"/>
      <sheetName val="Japan Reco"/>
      <sheetName val="TRIALBALANCE"/>
      <sheetName val="Sheet3"/>
      <sheetName val="Guide"/>
      <sheetName val="TB-HK"/>
      <sheetName val="Non-Statistical Sampling Master"/>
      <sheetName val="Two Step Revenue Testing Master"/>
      <sheetName val="Global Data"/>
      <sheetName val="U1.6"/>
      <sheetName val="E"/>
      <sheetName val="1.2 HDFC Collection"/>
      <sheetName val="PopCache_Sheet1"/>
      <sheetName val="AS21SchE - 9M0708"/>
      <sheetName val="Consolidation _Rs"/>
      <sheetName val="Lookups"/>
      <sheetName val="Query Results ALL"/>
      <sheetName val="M.G.P-2010"/>
      <sheetName val="Locked cell"/>
      <sheetName val="Listings_96-02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Employees"/>
      <sheetName val="Assumptions"/>
      <sheetName val="Setup Variables"/>
      <sheetName val="csp9597"/>
      <sheetName val="sent to HO"/>
      <sheetName val="STAFF "/>
      <sheetName val="Clause16(b) PF"/>
      <sheetName val="Sheet3 (2)"/>
      <sheetName val="Redelvery provision changed"/>
      <sheetName val="sum"/>
      <sheetName val="Balance sheet"/>
      <sheetName val="LEAVEREC"/>
      <sheetName val="Amortization_Table1"/>
      <sheetName val="3_Yr_Revenue_Analysis(old)1"/>
      <sheetName val="Travel_Expense_Report(1week)1"/>
      <sheetName val="Grouping_TB1"/>
      <sheetName val="riola_don't_know_9-26-991"/>
      <sheetName val="Reports_List1"/>
      <sheetName val="P_L1"/>
      <sheetName val="May_091"/>
      <sheetName val="Setup_Variables1"/>
      <sheetName val="MR08'_Cost_Manag1"/>
      <sheetName val="Wavg_RM1"/>
      <sheetName val="Grouping_TB"/>
      <sheetName val="Reports_List"/>
      <sheetName val="Setup_Variables"/>
      <sheetName val="Amortization_Table2"/>
      <sheetName val="3_Yr_Revenue_Analysis(old)2"/>
      <sheetName val="Travel_Expense_Report(1week)2"/>
      <sheetName val="Grouping_TB2"/>
      <sheetName val="riola_don't_know_9-26-992"/>
      <sheetName val="Reports_List2"/>
      <sheetName val="P_L2"/>
      <sheetName val="May_092"/>
      <sheetName val="New_form_3CD_A2"/>
      <sheetName val="Setup_Variables2"/>
      <sheetName val="MR08'_Cost_Manag2"/>
      <sheetName val="Wavg_RM2"/>
      <sheetName val="Amortization_Table3"/>
      <sheetName val="3_Yr_Revenue_Analysis(old)3"/>
      <sheetName val="Travel_Expense_Report(1week)3"/>
      <sheetName val="Grouping_TB3"/>
      <sheetName val="riola_don't_know_9-26-993"/>
      <sheetName val="Reports_List3"/>
      <sheetName val="P_L3"/>
      <sheetName val="May_093"/>
      <sheetName val="New_form_3CD_A3"/>
      <sheetName val="Setup_Variables3"/>
      <sheetName val="MR08'_Cost_Manag3"/>
      <sheetName val="Wavg_RM3"/>
      <sheetName val="Addition Ist &amp; IInd Half"/>
      <sheetName val="SysNavigation"/>
      <sheetName val="Amb - Working"/>
      <sheetName val="M00100"/>
      <sheetName val="SALES-BD"/>
      <sheetName val="CAPEX'00"/>
      <sheetName val="comet cur act"/>
      <sheetName val="recast tb - mar'11"/>
      <sheetName val="ALL"/>
      <sheetName val="telephone deposits written off"/>
      <sheetName val="유통망계획"/>
      <sheetName val="Input -B_Sheet"/>
      <sheetName val="Actual Work Progress"/>
      <sheetName val="Planned Work Schedule"/>
      <sheetName val="Rev sum"/>
      <sheetName val="PM (F)"/>
      <sheetName val="details"/>
      <sheetName val="Listings_96-021"/>
      <sheetName val="All_Data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Presentation"/>
      <sheetName val="Dim_New"/>
      <sheetName val="PBCLIST"/>
      <sheetName val="_2_Reserve2"/>
      <sheetName val="Listings_96-022"/>
      <sheetName val="All_Data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AR_JAN'02"/>
      <sheetName val="Locked_cell"/>
      <sheetName val="Base_Data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_2_Reserve3"/>
      <sheetName val="Listings_96-023"/>
      <sheetName val="5Y_v2_1410"/>
      <sheetName val="All_Data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Q1_Bookings_-_Pers_-_Attainment"/>
      <sheetName val="Q1 Bookings - Pers - Attainment"/>
      <sheetName val="XLR_NoRangeSheet"/>
      <sheetName val="DATABASE"/>
      <sheetName val="Transaction_Inputs"/>
      <sheetName val="Verification "/>
      <sheetName val="F.Assets"/>
      <sheetName val="F_Assets"/>
      <sheetName val="15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C-21(b)"/>
      <sheetName val="BS face"/>
      <sheetName val="BS Notes"/>
      <sheetName val="PL face"/>
      <sheetName val="PL Notes"/>
      <sheetName val="CFS"/>
      <sheetName val="Grouping"/>
      <sheetName val="Fixed Assets"/>
      <sheetName val="Deferred tax"/>
      <sheetName val="MAT"/>
      <sheetName val="gp"/>
      <sheetName val="GP Ratio"/>
      <sheetName val="TBPY"/>
      <sheetName val="TBCY"/>
      <sheetName val="BS "/>
      <sheetName val="Forex Loss"/>
      <sheetName val="Sheet"/>
      <sheetName val="cost centers"/>
      <sheetName val="Cash Flow"/>
      <sheetName val="Liste MOAR (Recalss Payable)"/>
      <sheetName val="mar_rep_rev1"/>
      <sheetName val="CF_SALE_W_OFF_01-021"/>
      <sheetName val="stock_data1"/>
      <sheetName val="CLP_Value_Driver_(14)_Dec_Old"/>
      <sheetName val="AS21SchE_-_9M0708"/>
      <sheetName val="Occ,_Other_Rev,_Exp,_Dispo"/>
      <sheetName val="P1_RM"/>
      <sheetName val="LEGAL_GUJ"/>
      <sheetName val="61750000_Consultancy_Charges"/>
      <sheetName val="Labour_&amp;_Plant"/>
      <sheetName val="Annexure_B"/>
      <sheetName val="Input_Screen"/>
      <sheetName val="Base_Info"/>
      <sheetName val="RCC,Ret__Wall"/>
      <sheetName val="Cash_Flow-WSL_Base_Fcst"/>
      <sheetName val="TB_Round"/>
      <sheetName val="Sales_&amp;Sale_Cost"/>
      <sheetName val="mar_rep_rev2"/>
      <sheetName val="CF_SALE_W_OFF_01-022"/>
      <sheetName val="stock_data2"/>
      <sheetName val="CLP_Value_Driver_(14)_Dec_Old1"/>
      <sheetName val="AS21SchE_-_9M07081"/>
      <sheetName val="Occ,_Other_Rev,_Exp,_Dispo1"/>
      <sheetName val="P1_RM1"/>
      <sheetName val="LEGAL_GUJ1"/>
      <sheetName val="61750000_Consultancy_Charges1"/>
      <sheetName val="Labour_&amp;_Plant1"/>
      <sheetName val="Annexure_B1"/>
      <sheetName val="Input_Screen1"/>
      <sheetName val="Base_Info1"/>
      <sheetName val="RCC,Ret__Wall1"/>
      <sheetName val="Cash_Flow-WSL_Base_Fcst1"/>
      <sheetName val="TB_Round1"/>
      <sheetName val="Sales_&amp;Sale_Cost1"/>
      <sheetName val="Please_do_not_USE_or_DELETE"/>
      <sheetName val="OCCUR"/>
      <sheetName val="ANALYSIS(PACKING)"/>
      <sheetName val="Consumos"/>
      <sheetName val="Select"/>
      <sheetName val="Sub-Cont Rev"/>
      <sheetName val="Ann.VI.2"/>
      <sheetName val="prg"/>
      <sheetName val="p &amp;l stpwise"/>
      <sheetName val="Stores"/>
      <sheetName val="Financial Information"/>
      <sheetName val="Inventory Count Sheet "/>
      <sheetName val="(1)-PROFIT SU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/>
      <sheetData sheetId="941">
        <row r="10">
          <cell r="D10">
            <v>0</v>
          </cell>
        </row>
      </sheetData>
      <sheetData sheetId="942">
        <row r="10">
          <cell r="D10">
            <v>0</v>
          </cell>
        </row>
      </sheetData>
      <sheetData sheetId="943">
        <row r="10">
          <cell r="D10">
            <v>0</v>
          </cell>
        </row>
      </sheetData>
      <sheetData sheetId="944">
        <row r="10">
          <cell r="D10">
            <v>0</v>
          </cell>
        </row>
      </sheetData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heet1"/>
      <sheetName val="MYT Data"/>
      <sheetName val="F 7 (BSL)"/>
      <sheetName val="F 7 (CHN)"/>
      <sheetName val="F 7 (KPKD)"/>
      <sheetName val="F 7 (KRD)"/>
      <sheetName val="F 7 (Nashik)"/>
      <sheetName val="F 7 (Parli)"/>
      <sheetName val="F 7 (Uran)"/>
      <sheetName val="F 7 (Paras 3-4)"/>
      <sheetName val="F 7 (Parli 6-7)"/>
      <sheetName val="F 7 (KPKD 5)"/>
      <sheetName val="F 7 (BSL4-5)"/>
      <sheetName val="F 7 (KRD660)"/>
      <sheetName val="F 7 (CHN 8-9)"/>
      <sheetName val="F 7 (Parli 8)"/>
      <sheetName val="F 7 (Hydro)"/>
    </sheetNames>
    <sheetDataSet>
      <sheetData sheetId="0">
        <row r="4">
          <cell r="D4">
            <v>7.4999999999999997E-2</v>
          </cell>
        </row>
        <row r="5">
          <cell r="D5">
            <v>0.155</v>
          </cell>
        </row>
        <row r="6">
          <cell r="D6">
            <v>0.155</v>
          </cell>
        </row>
        <row r="7">
          <cell r="D7">
            <v>0.155</v>
          </cell>
        </row>
        <row r="8">
          <cell r="D8">
            <v>0.155</v>
          </cell>
        </row>
        <row r="9">
          <cell r="D9">
            <v>0.155</v>
          </cell>
        </row>
        <row r="10">
          <cell r="D10">
            <v>0.155</v>
          </cell>
        </row>
        <row r="11">
          <cell r="D11">
            <v>0.155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5"/>
      <sheetName val="pending points"/>
      <sheetName val="Tax Provision (2)"/>
      <sheetName val="Instruction Sheet"/>
      <sheetName val="Pivot of TB"/>
      <sheetName val="TB CY"/>
      <sheetName val="3.CF (New)"/>
      <sheetName val="Sheet1"/>
      <sheetName val="Sheet2"/>
      <sheetName val="Sheet3"/>
      <sheetName val="Sheet5"/>
      <sheetName val="Tally TB"/>
      <sheetName val="GSPC Gas Dec 15"/>
      <sheetName val="Deleted"/>
      <sheetName val="Ind AS Mapping (2)"/>
      <sheetName val="TB Sheet"/>
      <sheetName val="1. Bal Sheet"/>
      <sheetName val="Tax Provision"/>
      <sheetName val="2. Prof &amp;L"/>
      <sheetName val="Sheet4"/>
      <sheetName val="3.CF "/>
      <sheetName val="Equity"/>
      <sheetName val="5.BS Notes"/>
      <sheetName val="4.1 LTBorrowings1"/>
      <sheetName val="4.2 MTBorrowings2"/>
      <sheetName val="12 FA Sch in Crores"/>
      <sheetName val="6.PL Notes"/>
      <sheetName val="12 FA Sch Jun15"/>
      <sheetName val="12.1 CWIP"/>
      <sheetName val="CF working"/>
      <sheetName val="GSPC Borrowing sch"/>
      <sheetName val="5.2 31.12.15"/>
      <sheetName val="Note 13.1"/>
      <sheetName val="Note 16"/>
      <sheetName val="NOTE 34 QTY"/>
      <sheetName val="Other notes 35 to 40"/>
      <sheetName val="Note 41 EB"/>
      <sheetName val="Note 42 ESOP"/>
      <sheetName val="43 Related Parties"/>
      <sheetName val="Other notes 44 to 49"/>
      <sheetName val="Merger note"/>
      <sheetName val="RMC"/>
      <sheetName val="Data"/>
      <sheetName val="Trial Balance - MARCH 2006"/>
    </sheetNames>
    <sheetDataSet>
      <sheetData sheetId="0"/>
      <sheetData sheetId="1"/>
      <sheetData sheetId="2"/>
      <sheetData sheetId="3">
        <row r="33">
          <cell r="D3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ies"/>
      <sheetName val="DHS Exp Analysis"/>
      <sheetName val="Lead"/>
      <sheetName val="Links"/>
      <sheetName val="Tickmarks"/>
      <sheetName val="Data"/>
      <sheetName val="Main Bs"/>
      <sheetName val="Input"/>
      <sheetName val="pa-mtly"/>
      <sheetName val="Lead COC"/>
      <sheetName val="XREF"/>
      <sheetName val="HBI NCD"/>
      <sheetName val="p &amp;l stpwise"/>
      <sheetName val="Japan Reco"/>
      <sheetName val="p &amp;l stpwise dec03"/>
      <sheetName val="Financial Information"/>
      <sheetName val="Worksheet in VA All Balances Co"/>
      <sheetName val="FORM-16"/>
      <sheetName val="ORIGINAL"/>
      <sheetName val="RA-markate"/>
      <sheetName val="Summary model"/>
    </sheetNames>
    <sheetDataSet>
      <sheetData sheetId="0" refreshError="1"/>
      <sheetData sheetId="1" refreshError="1"/>
      <sheetData sheetId="2" refreshError="1">
        <row r="2">
          <cell r="F2" t="str">
            <v>Final March 2008</v>
          </cell>
        </row>
        <row r="4">
          <cell r="F4">
            <v>258061</v>
          </cell>
        </row>
        <row r="5">
          <cell r="F5">
            <v>0</v>
          </cell>
        </row>
        <row r="6">
          <cell r="F6">
            <v>258061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771485</v>
          </cell>
        </row>
        <row r="11">
          <cell r="F11">
            <v>0</v>
          </cell>
        </row>
        <row r="12">
          <cell r="F12">
            <v>27269507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4444.22</v>
          </cell>
        </row>
        <row r="17">
          <cell r="F17">
            <v>0</v>
          </cell>
        </row>
        <row r="18">
          <cell r="F18">
            <v>137017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-25069001.27</v>
          </cell>
        </row>
        <row r="22">
          <cell r="F22">
            <v>52968610.07</v>
          </cell>
        </row>
        <row r="23">
          <cell r="F23">
            <v>3358691</v>
          </cell>
        </row>
        <row r="24">
          <cell r="F24">
            <v>507322</v>
          </cell>
        </row>
        <row r="25">
          <cell r="F25">
            <v>51286669</v>
          </cell>
        </row>
        <row r="26">
          <cell r="F26">
            <v>8119427</v>
          </cell>
        </row>
        <row r="27">
          <cell r="F27">
            <v>51569263</v>
          </cell>
        </row>
        <row r="28">
          <cell r="F28">
            <v>2454663</v>
          </cell>
        </row>
        <row r="29">
          <cell r="F29">
            <v>0</v>
          </cell>
        </row>
        <row r="30">
          <cell r="F30">
            <v>50575023.210000001</v>
          </cell>
        </row>
        <row r="31">
          <cell r="F31">
            <v>70487223.530000001</v>
          </cell>
        </row>
        <row r="32">
          <cell r="F32">
            <v>-260843384.63999999</v>
          </cell>
        </row>
        <row r="33">
          <cell r="F33">
            <v>-58824180</v>
          </cell>
        </row>
        <row r="34">
          <cell r="F34">
            <v>-25227220.879999995</v>
          </cell>
        </row>
        <row r="36">
          <cell r="F36">
            <v>78537921</v>
          </cell>
        </row>
        <row r="37">
          <cell r="F37">
            <v>147192804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8723926</v>
          </cell>
        </row>
        <row r="41">
          <cell r="F41">
            <v>1324635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66545</v>
          </cell>
        </row>
        <row r="45">
          <cell r="F45">
            <v>1893137</v>
          </cell>
        </row>
        <row r="46">
          <cell r="F46">
            <v>237738968</v>
          </cell>
        </row>
        <row r="48">
          <cell r="F48">
            <v>73937280</v>
          </cell>
        </row>
        <row r="49">
          <cell r="F49">
            <v>42089344</v>
          </cell>
        </row>
        <row r="50">
          <cell r="F50">
            <v>2787366.45</v>
          </cell>
        </row>
        <row r="51">
          <cell r="F51">
            <v>2138300</v>
          </cell>
        </row>
        <row r="52">
          <cell r="F52">
            <v>117099116.56</v>
          </cell>
        </row>
        <row r="53">
          <cell r="F53">
            <v>8349084483.7799997</v>
          </cell>
        </row>
        <row r="54">
          <cell r="F54">
            <v>1777613217.1199999</v>
          </cell>
        </row>
        <row r="55">
          <cell r="F55">
            <v>1301296526.4300001</v>
          </cell>
        </row>
        <row r="56">
          <cell r="F56">
            <v>475639797.06999999</v>
          </cell>
        </row>
        <row r="57">
          <cell r="F57">
            <v>399170580.38</v>
          </cell>
        </row>
        <row r="58">
          <cell r="F58">
            <v>260843384.63999999</v>
          </cell>
        </row>
        <row r="59">
          <cell r="F59">
            <v>58824180</v>
          </cell>
        </row>
        <row r="60">
          <cell r="F60">
            <v>83311947.150000006</v>
          </cell>
        </row>
        <row r="61">
          <cell r="F61">
            <v>106844966</v>
          </cell>
        </row>
        <row r="62">
          <cell r="F62">
            <v>285001.5</v>
          </cell>
        </row>
        <row r="63">
          <cell r="F63">
            <v>291923840</v>
          </cell>
        </row>
        <row r="64">
          <cell r="F64">
            <v>64977406</v>
          </cell>
        </row>
        <row r="65">
          <cell r="F65">
            <v>1387687</v>
          </cell>
        </row>
        <row r="66">
          <cell r="F66">
            <v>-368777</v>
          </cell>
        </row>
        <row r="67">
          <cell r="F67">
            <v>-471005</v>
          </cell>
        </row>
        <row r="68">
          <cell r="F68">
            <v>-71493</v>
          </cell>
        </row>
        <row r="69">
          <cell r="F69">
            <v>29186</v>
          </cell>
        </row>
        <row r="70">
          <cell r="F70">
            <v>125000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32239</v>
          </cell>
        </row>
        <row r="74">
          <cell r="F74">
            <v>0</v>
          </cell>
        </row>
        <row r="75">
          <cell r="F75">
            <v>959332</v>
          </cell>
        </row>
        <row r="76">
          <cell r="F76">
            <v>0</v>
          </cell>
        </row>
        <row r="77">
          <cell r="F77">
            <v>139220276.53</v>
          </cell>
        </row>
        <row r="78">
          <cell r="F78">
            <v>3156391.14</v>
          </cell>
        </row>
        <row r="79">
          <cell r="F79">
            <v>83310948</v>
          </cell>
        </row>
        <row r="80">
          <cell r="F80">
            <v>2755378</v>
          </cell>
        </row>
        <row r="81">
          <cell r="F81">
            <v>3404877</v>
          </cell>
        </row>
        <row r="82">
          <cell r="F82">
            <v>31089224</v>
          </cell>
        </row>
        <row r="83">
          <cell r="F83">
            <v>-10000</v>
          </cell>
        </row>
        <row r="84">
          <cell r="F84">
            <v>18351867</v>
          </cell>
        </row>
        <row r="85">
          <cell r="F85">
            <v>0</v>
          </cell>
        </row>
        <row r="86">
          <cell r="F86">
            <v>13690767867.749998</v>
          </cell>
        </row>
        <row r="88">
          <cell r="F88">
            <v>0</v>
          </cell>
        </row>
        <row r="89">
          <cell r="F89">
            <v>5611284.3899999997</v>
          </cell>
        </row>
        <row r="90">
          <cell r="F90">
            <v>5611284.3899999997</v>
          </cell>
        </row>
        <row r="92">
          <cell r="F92">
            <v>8807688822.6000004</v>
          </cell>
        </row>
        <row r="93">
          <cell r="F93">
            <v>-75247205</v>
          </cell>
        </row>
        <row r="94">
          <cell r="F94">
            <v>-1777613217.1199999</v>
          </cell>
        </row>
        <row r="95">
          <cell r="F95">
            <v>-1301296526.4300001</v>
          </cell>
        </row>
        <row r="96">
          <cell r="F96">
            <v>-475639797.06999999</v>
          </cell>
        </row>
        <row r="97">
          <cell r="F97">
            <v>-399187379.38</v>
          </cell>
        </row>
        <row r="98">
          <cell r="F98">
            <v>-106844966</v>
          </cell>
        </row>
        <row r="99">
          <cell r="F99">
            <v>-291923840</v>
          </cell>
        </row>
        <row r="100">
          <cell r="F100">
            <v>-64960607</v>
          </cell>
        </row>
        <row r="101">
          <cell r="F101">
            <v>40000000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-2764746</v>
          </cell>
        </row>
        <row r="105">
          <cell r="F105">
            <v>-783084</v>
          </cell>
        </row>
        <row r="106">
          <cell r="F106">
            <v>178685</v>
          </cell>
        </row>
        <row r="107">
          <cell r="F107">
            <v>84919</v>
          </cell>
        </row>
        <row r="108">
          <cell r="F108">
            <v>0</v>
          </cell>
        </row>
        <row r="109">
          <cell r="F109">
            <v>3148013</v>
          </cell>
        </row>
        <row r="110">
          <cell r="F110">
            <v>4354839071.6000004</v>
          </cell>
        </row>
        <row r="112">
          <cell r="F112">
            <v>0</v>
          </cell>
        </row>
        <row r="113">
          <cell r="F113">
            <v>-932384</v>
          </cell>
        </row>
        <row r="114">
          <cell r="F114">
            <v>-4500429.7</v>
          </cell>
        </row>
        <row r="115">
          <cell r="F115">
            <v>-58875693.880000003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-5000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2066493</v>
          </cell>
        </row>
        <row r="124">
          <cell r="F124">
            <v>-10768145.49</v>
          </cell>
        </row>
        <row r="125">
          <cell r="F125">
            <v>-3803</v>
          </cell>
        </row>
        <row r="126">
          <cell r="F126">
            <v>127082</v>
          </cell>
        </row>
        <row r="127">
          <cell r="F127">
            <v>-1426752.5</v>
          </cell>
        </row>
        <row r="128">
          <cell r="F128">
            <v>-98741</v>
          </cell>
        </row>
        <row r="129">
          <cell r="F129">
            <v>0</v>
          </cell>
        </row>
        <row r="130">
          <cell r="F130">
            <v>-8440454</v>
          </cell>
        </row>
        <row r="131">
          <cell r="F131">
            <v>23502</v>
          </cell>
        </row>
        <row r="132">
          <cell r="F132">
            <v>340665</v>
          </cell>
        </row>
        <row r="133">
          <cell r="F133">
            <v>-82493661.570000008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-6511335180.1599998</v>
          </cell>
        </row>
        <row r="138">
          <cell r="F138">
            <v>0</v>
          </cell>
        </row>
        <row r="139">
          <cell r="F139">
            <v>-277201111.31</v>
          </cell>
        </row>
        <row r="140">
          <cell r="F140">
            <v>1002584450</v>
          </cell>
        </row>
        <row r="141">
          <cell r="F141">
            <v>0</v>
          </cell>
        </row>
        <row r="142">
          <cell r="F142">
            <v>-49230834</v>
          </cell>
        </row>
        <row r="143">
          <cell r="F143">
            <v>207766434.33000001</v>
          </cell>
        </row>
        <row r="144">
          <cell r="F144">
            <v>-18871294</v>
          </cell>
        </row>
        <row r="145">
          <cell r="F145">
            <v>165824127.46000001</v>
          </cell>
        </row>
        <row r="146">
          <cell r="F146">
            <v>240669185</v>
          </cell>
        </row>
        <row r="147">
          <cell r="F147">
            <v>-3401667776</v>
          </cell>
        </row>
        <row r="148">
          <cell r="F148">
            <v>-1213500000</v>
          </cell>
        </row>
        <row r="149">
          <cell r="F149">
            <v>-651425</v>
          </cell>
        </row>
        <row r="150">
          <cell r="F150">
            <v>0</v>
          </cell>
        </row>
        <row r="151">
          <cell r="F151">
            <v>519405861</v>
          </cell>
        </row>
        <row r="152">
          <cell r="F152">
            <v>936785</v>
          </cell>
        </row>
        <row r="153">
          <cell r="F153">
            <v>-10000000</v>
          </cell>
        </row>
        <row r="154">
          <cell r="F154">
            <v>8440454</v>
          </cell>
        </row>
        <row r="155">
          <cell r="F155">
            <v>1137992</v>
          </cell>
        </row>
        <row r="156">
          <cell r="F156">
            <v>-183208000</v>
          </cell>
        </row>
        <row r="157">
          <cell r="F157">
            <v>1397183</v>
          </cell>
        </row>
        <row r="158">
          <cell r="F158">
            <v>10451077</v>
          </cell>
        </row>
        <row r="159">
          <cell r="F159">
            <v>15477410</v>
          </cell>
        </row>
        <row r="160">
          <cell r="F160">
            <v>-9491574661.6800003</v>
          </cell>
        </row>
        <row r="162">
          <cell r="F162">
            <v>0</v>
          </cell>
        </row>
        <row r="163">
          <cell r="F163">
            <v>1509966</v>
          </cell>
        </row>
        <row r="164">
          <cell r="F164">
            <v>50000000</v>
          </cell>
        </row>
        <row r="165">
          <cell r="F165">
            <v>243400</v>
          </cell>
        </row>
        <row r="166">
          <cell r="F166">
            <v>51753366</v>
          </cell>
        </row>
        <row r="168">
          <cell r="F168">
            <v>26300</v>
          </cell>
        </row>
        <row r="169">
          <cell r="F169">
            <v>78900</v>
          </cell>
        </row>
        <row r="170">
          <cell r="F170">
            <v>60300</v>
          </cell>
        </row>
        <row r="171">
          <cell r="F171">
            <v>165500</v>
          </cell>
        </row>
        <row r="173">
          <cell r="F173">
            <v>-2792910336.7600002</v>
          </cell>
        </row>
        <row r="174">
          <cell r="F174">
            <v>0</v>
          </cell>
        </row>
        <row r="175">
          <cell r="F175">
            <v>-2792910336.7600002</v>
          </cell>
        </row>
        <row r="177">
          <cell r="F177">
            <v>72147662</v>
          </cell>
        </row>
        <row r="178">
          <cell r="F178">
            <v>21363504.940000001</v>
          </cell>
        </row>
        <row r="179">
          <cell r="F179">
            <v>14424171.4</v>
          </cell>
        </row>
        <row r="180">
          <cell r="F180">
            <v>1193648</v>
          </cell>
        </row>
        <row r="181">
          <cell r="F181">
            <v>2654667.84</v>
          </cell>
        </row>
        <row r="182">
          <cell r="F182">
            <v>0</v>
          </cell>
        </row>
        <row r="183">
          <cell r="F183">
            <v>111783654.18000001</v>
          </cell>
        </row>
        <row r="185">
          <cell r="F185">
            <v>-7541257</v>
          </cell>
        </row>
        <row r="186">
          <cell r="F186">
            <v>-16874397.960000001</v>
          </cell>
        </row>
        <row r="187">
          <cell r="F187">
            <v>-12420080.52</v>
          </cell>
        </row>
        <row r="188">
          <cell r="F188">
            <v>-301646</v>
          </cell>
        </row>
        <row r="189">
          <cell r="F189">
            <v>-1927949.13</v>
          </cell>
        </row>
        <row r="190">
          <cell r="F190">
            <v>-39065330.610000007</v>
          </cell>
        </row>
        <row r="192">
          <cell r="F192">
            <v>-155107698</v>
          </cell>
        </row>
        <row r="193">
          <cell r="F193">
            <v>-155107698</v>
          </cell>
        </row>
        <row r="195">
          <cell r="F195">
            <v>6011500484.3199997</v>
          </cell>
        </row>
        <row r="196">
          <cell r="F196">
            <v>1528491929</v>
          </cell>
        </row>
        <row r="197">
          <cell r="F197">
            <v>-6192703400.8299999</v>
          </cell>
        </row>
        <row r="198">
          <cell r="F198">
            <v>-1742322041.5899999</v>
          </cell>
        </row>
        <row r="199">
          <cell r="F199">
            <v>-395033029.10000014</v>
          </cell>
        </row>
        <row r="201">
          <cell r="F201">
            <v>-1283658</v>
          </cell>
        </row>
        <row r="202">
          <cell r="F202">
            <v>-1283658</v>
          </cell>
        </row>
        <row r="204">
          <cell r="F204">
            <v>0</v>
          </cell>
        </row>
        <row r="205">
          <cell r="F205">
            <v>5714475432.1599998</v>
          </cell>
        </row>
        <row r="206">
          <cell r="F206">
            <v>0</v>
          </cell>
        </row>
        <row r="207">
          <cell r="F207">
            <v>-6532640828.6000004</v>
          </cell>
        </row>
        <row r="208">
          <cell r="F208">
            <v>-253591093.75999999</v>
          </cell>
        </row>
        <row r="209">
          <cell r="F209">
            <v>-788071427.20000052</v>
          </cell>
        </row>
        <row r="211">
          <cell r="F211">
            <v>0</v>
          </cell>
        </row>
        <row r="212">
          <cell r="F212">
            <v>-1516200137.52</v>
          </cell>
        </row>
        <row r="213">
          <cell r="F213">
            <v>-1256879035.53</v>
          </cell>
        </row>
        <row r="214">
          <cell r="F214">
            <v>-470955468.35000002</v>
          </cell>
        </row>
        <row r="215">
          <cell r="F215">
            <v>-393481418.20999998</v>
          </cell>
        </row>
        <row r="216">
          <cell r="F216">
            <v>-75270480</v>
          </cell>
        </row>
        <row r="217">
          <cell r="F217">
            <v>-31644196</v>
          </cell>
        </row>
        <row r="218">
          <cell r="F218">
            <v>-276912103</v>
          </cell>
        </row>
        <row r="219">
          <cell r="F219">
            <v>397782381.88</v>
          </cell>
        </row>
        <row r="220">
          <cell r="F220">
            <v>442422341.80000001</v>
          </cell>
        </row>
        <row r="221">
          <cell r="F221">
            <v>205944995.97</v>
          </cell>
        </row>
        <row r="222">
          <cell r="F222">
            <v>34408666</v>
          </cell>
        </row>
        <row r="223">
          <cell r="F223">
            <v>-2940784452.96</v>
          </cell>
        </row>
        <row r="225">
          <cell r="F225">
            <v>-1837727995.6199999</v>
          </cell>
        </row>
        <row r="226">
          <cell r="F226">
            <v>-524367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-249887</v>
          </cell>
        </row>
        <row r="231">
          <cell r="F231">
            <v>-251759</v>
          </cell>
        </row>
        <row r="232">
          <cell r="F232">
            <v>-16778723</v>
          </cell>
        </row>
        <row r="233">
          <cell r="F233">
            <v>-529013</v>
          </cell>
        </row>
        <row r="234">
          <cell r="F234">
            <v>-76938</v>
          </cell>
        </row>
        <row r="235">
          <cell r="F235">
            <v>-33300</v>
          </cell>
        </row>
        <row r="236">
          <cell r="F236">
            <v>-23960</v>
          </cell>
        </row>
        <row r="237">
          <cell r="F237">
            <v>0</v>
          </cell>
        </row>
        <row r="238">
          <cell r="F238">
            <v>-2391498</v>
          </cell>
        </row>
        <row r="239">
          <cell r="F239">
            <v>-5034755</v>
          </cell>
        </row>
        <row r="240">
          <cell r="F240">
            <v>0</v>
          </cell>
        </row>
        <row r="241">
          <cell r="F241">
            <v>-2384611</v>
          </cell>
        </row>
        <row r="242">
          <cell r="F242">
            <v>-2662717</v>
          </cell>
        </row>
        <row r="243">
          <cell r="F243">
            <v>-301217</v>
          </cell>
        </row>
        <row r="244">
          <cell r="F244">
            <v>1950</v>
          </cell>
        </row>
        <row r="245">
          <cell r="F245">
            <v>-103645549</v>
          </cell>
        </row>
        <row r="246">
          <cell r="F246">
            <v>-267926445</v>
          </cell>
        </row>
        <row r="247">
          <cell r="F247">
            <v>-7942126</v>
          </cell>
        </row>
        <row r="248">
          <cell r="F248">
            <v>-38900</v>
          </cell>
        </row>
        <row r="249">
          <cell r="F249">
            <v>-1819780</v>
          </cell>
        </row>
        <row r="250">
          <cell r="F250">
            <v>-27608</v>
          </cell>
        </row>
        <row r="251">
          <cell r="F251">
            <v>0</v>
          </cell>
        </row>
        <row r="252">
          <cell r="F252">
            <v>-457966</v>
          </cell>
        </row>
        <row r="253">
          <cell r="F253">
            <v>-6720198.8300000001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80071</v>
          </cell>
        </row>
        <row r="259">
          <cell r="F259">
            <v>-9601380</v>
          </cell>
        </row>
        <row r="260">
          <cell r="F260">
            <v>-107455641</v>
          </cell>
        </row>
        <row r="261">
          <cell r="F261">
            <v>-68603</v>
          </cell>
        </row>
        <row r="262">
          <cell r="F262">
            <v>0</v>
          </cell>
        </row>
        <row r="263">
          <cell r="F263">
            <v>-2374592916.4499998</v>
          </cell>
        </row>
        <row r="265">
          <cell r="F265">
            <v>0</v>
          </cell>
        </row>
        <row r="267">
          <cell r="F267">
            <v>-3345423475</v>
          </cell>
        </row>
        <row r="268">
          <cell r="F268">
            <v>-40446159</v>
          </cell>
        </row>
        <row r="269">
          <cell r="F269">
            <v>-3385869634</v>
          </cell>
        </row>
        <row r="271">
          <cell r="F271">
            <v>-7120125</v>
          </cell>
        </row>
        <row r="272">
          <cell r="F272">
            <v>-124086</v>
          </cell>
        </row>
        <row r="273">
          <cell r="F273">
            <v>-15133538.85</v>
          </cell>
        </row>
        <row r="274">
          <cell r="F274">
            <v>-2454</v>
          </cell>
        </row>
        <row r="275">
          <cell r="F275">
            <v>-18731620.16</v>
          </cell>
        </row>
        <row r="276">
          <cell r="F276">
            <v>-1247</v>
          </cell>
        </row>
        <row r="277">
          <cell r="F277">
            <v>-41113071.010000005</v>
          </cell>
        </row>
        <row r="279">
          <cell r="F279">
            <v>-4032131</v>
          </cell>
        </row>
        <row r="280">
          <cell r="F280">
            <v>-4032131</v>
          </cell>
        </row>
        <row r="282">
          <cell r="F282">
            <v>482671</v>
          </cell>
        </row>
        <row r="283">
          <cell r="F283">
            <v>26054902</v>
          </cell>
        </row>
        <row r="284">
          <cell r="F284">
            <v>15725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15020259.43</v>
          </cell>
        </row>
        <row r="288">
          <cell r="F288">
            <v>0</v>
          </cell>
        </row>
        <row r="289">
          <cell r="F289">
            <v>9364396</v>
          </cell>
        </row>
        <row r="290">
          <cell r="F290">
            <v>9929671</v>
          </cell>
        </row>
        <row r="291">
          <cell r="F291">
            <v>0</v>
          </cell>
        </row>
        <row r="292">
          <cell r="F292">
            <v>845891</v>
          </cell>
        </row>
        <row r="293">
          <cell r="F293">
            <v>326700</v>
          </cell>
        </row>
        <row r="294">
          <cell r="F294">
            <v>62040215.43</v>
          </cell>
        </row>
        <row r="296">
          <cell r="F296">
            <v>3243285.4</v>
          </cell>
        </row>
        <row r="297">
          <cell r="F297">
            <v>26931881.170000002</v>
          </cell>
        </row>
        <row r="298">
          <cell r="F298">
            <v>11277132.029999999</v>
          </cell>
        </row>
        <row r="299">
          <cell r="F299">
            <v>4498303.28</v>
          </cell>
        </row>
        <row r="300">
          <cell r="F300">
            <v>6465668.1500000004</v>
          </cell>
        </row>
        <row r="301">
          <cell r="F301">
            <v>853545</v>
          </cell>
        </row>
        <row r="302">
          <cell r="F302">
            <v>414260</v>
          </cell>
        </row>
        <row r="303">
          <cell r="F303">
            <v>9137658</v>
          </cell>
        </row>
        <row r="304">
          <cell r="F304">
            <v>819860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63641593.030000001</v>
          </cell>
        </row>
        <row r="309">
          <cell r="F309">
            <v>-7161.93</v>
          </cell>
        </row>
        <row r="310">
          <cell r="F310">
            <v>0</v>
          </cell>
        </row>
        <row r="311">
          <cell r="F311">
            <v>1581330</v>
          </cell>
        </row>
        <row r="312">
          <cell r="F312">
            <v>294838</v>
          </cell>
        </row>
        <row r="313">
          <cell r="F313">
            <v>87529</v>
          </cell>
        </row>
        <row r="314">
          <cell r="F314">
            <v>1437378</v>
          </cell>
        </row>
        <row r="315">
          <cell r="F315">
            <v>6843784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2683021</v>
          </cell>
        </row>
        <row r="319">
          <cell r="F319">
            <v>802410</v>
          </cell>
        </row>
        <row r="320">
          <cell r="F320">
            <v>0</v>
          </cell>
        </row>
        <row r="321">
          <cell r="F321">
            <v>3460</v>
          </cell>
        </row>
        <row r="322">
          <cell r="F322">
            <v>28725</v>
          </cell>
        </row>
        <row r="323">
          <cell r="F323">
            <v>1885679</v>
          </cell>
        </row>
        <row r="324">
          <cell r="F324">
            <v>1025</v>
          </cell>
        </row>
        <row r="325">
          <cell r="F325">
            <v>5573209</v>
          </cell>
        </row>
        <row r="326">
          <cell r="F326">
            <v>0</v>
          </cell>
        </row>
        <row r="327">
          <cell r="F327">
            <v>294530</v>
          </cell>
        </row>
        <row r="328">
          <cell r="F328">
            <v>736197</v>
          </cell>
        </row>
        <row r="329">
          <cell r="F329">
            <v>884250</v>
          </cell>
        </row>
        <row r="330">
          <cell r="F330">
            <v>66135</v>
          </cell>
        </row>
        <row r="331">
          <cell r="F331">
            <v>264211</v>
          </cell>
        </row>
        <row r="332">
          <cell r="F332">
            <v>57537</v>
          </cell>
        </row>
        <row r="333">
          <cell r="F333">
            <v>326058</v>
          </cell>
        </row>
        <row r="334">
          <cell r="F334">
            <v>569526</v>
          </cell>
        </row>
        <row r="335">
          <cell r="F335">
            <v>0</v>
          </cell>
        </row>
        <row r="336">
          <cell r="F336">
            <v>183795</v>
          </cell>
        </row>
        <row r="337">
          <cell r="F337">
            <v>3500</v>
          </cell>
        </row>
        <row r="338">
          <cell r="F338">
            <v>321922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515900</v>
          </cell>
        </row>
        <row r="342">
          <cell r="F342">
            <v>0</v>
          </cell>
        </row>
        <row r="343">
          <cell r="F343">
            <v>549450.5</v>
          </cell>
        </row>
        <row r="344">
          <cell r="F344">
            <v>3568590</v>
          </cell>
        </row>
        <row r="345">
          <cell r="F345">
            <v>5183913</v>
          </cell>
        </row>
        <row r="346">
          <cell r="F346">
            <v>674066</v>
          </cell>
        </row>
        <row r="347">
          <cell r="F347">
            <v>37961578</v>
          </cell>
        </row>
        <row r="348">
          <cell r="F348">
            <v>0</v>
          </cell>
        </row>
        <row r="349">
          <cell r="F349">
            <v>26122</v>
          </cell>
        </row>
        <row r="350">
          <cell r="F350">
            <v>370659.17</v>
          </cell>
        </row>
        <row r="351">
          <cell r="F351">
            <v>73773165.739999995</v>
          </cell>
        </row>
        <row r="353">
          <cell r="F353">
            <v>0</v>
          </cell>
        </row>
        <row r="354">
          <cell r="F354">
            <v>2149516</v>
          </cell>
        </row>
        <row r="355">
          <cell r="F355">
            <v>2576504</v>
          </cell>
        </row>
        <row r="356">
          <cell r="F356">
            <v>268226</v>
          </cell>
        </row>
        <row r="357">
          <cell r="F357">
            <v>4994246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282875</v>
          </cell>
        </row>
        <row r="362">
          <cell r="F362">
            <v>0</v>
          </cell>
        </row>
        <row r="363">
          <cell r="F363">
            <v>23464787</v>
          </cell>
        </row>
        <row r="364">
          <cell r="F364">
            <v>23747662</v>
          </cell>
        </row>
        <row r="366">
          <cell r="F366">
            <v>0</v>
          </cell>
        </row>
        <row r="367">
          <cell r="F367">
            <v>0</v>
          </cell>
        </row>
        <row r="368">
          <cell r="F368">
            <v>0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224613</v>
          </cell>
        </row>
        <row r="376">
          <cell r="F376">
            <v>0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-518</v>
          </cell>
        </row>
        <row r="380">
          <cell r="F380">
            <v>-8298</v>
          </cell>
        </row>
        <row r="381">
          <cell r="F381">
            <v>3077991.46</v>
          </cell>
        </row>
        <row r="382">
          <cell r="F382">
            <v>32154857</v>
          </cell>
        </row>
        <row r="383">
          <cell r="F383">
            <v>0</v>
          </cell>
        </row>
        <row r="384">
          <cell r="F384">
            <v>20109479</v>
          </cell>
        </row>
        <row r="385">
          <cell r="F385">
            <v>55558124.460000001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0</v>
          </cell>
        </row>
        <row r="392">
          <cell r="F392">
            <v>0</v>
          </cell>
        </row>
        <row r="393">
          <cell r="F393">
            <v>-227029</v>
          </cell>
        </row>
        <row r="394">
          <cell r="F394">
            <v>-1356778.88</v>
          </cell>
        </row>
        <row r="395">
          <cell r="F395">
            <v>91155</v>
          </cell>
        </row>
        <row r="396">
          <cell r="F396">
            <v>30162106</v>
          </cell>
        </row>
        <row r="397">
          <cell r="F397">
            <v>0</v>
          </cell>
        </row>
        <row r="398">
          <cell r="F398">
            <v>573087459</v>
          </cell>
        </row>
        <row r="399">
          <cell r="F399">
            <v>44171607</v>
          </cell>
        </row>
        <row r="400">
          <cell r="F400">
            <v>645928519.12</v>
          </cell>
        </row>
        <row r="402">
          <cell r="F402">
            <v>280194512.30000001</v>
          </cell>
        </row>
        <row r="403">
          <cell r="F403">
            <v>28082257.27</v>
          </cell>
        </row>
        <row r="404">
          <cell r="F404">
            <v>838602</v>
          </cell>
        </row>
        <row r="405">
          <cell r="F405">
            <v>7057</v>
          </cell>
        </row>
        <row r="406">
          <cell r="F406">
            <v>236934631.61000001</v>
          </cell>
        </row>
        <row r="407">
          <cell r="F407">
            <v>19893270.68</v>
          </cell>
        </row>
        <row r="408">
          <cell r="F408">
            <v>0</v>
          </cell>
        </row>
        <row r="409">
          <cell r="F409">
            <v>104222225.20999999</v>
          </cell>
        </row>
        <row r="410">
          <cell r="F410">
            <v>828772652.02999997</v>
          </cell>
        </row>
        <row r="411">
          <cell r="F411">
            <v>25416710</v>
          </cell>
        </row>
        <row r="412">
          <cell r="F412">
            <v>18491103</v>
          </cell>
        </row>
        <row r="413">
          <cell r="F413">
            <v>0</v>
          </cell>
        </row>
        <row r="414">
          <cell r="F414">
            <v>9463175</v>
          </cell>
        </row>
        <row r="415">
          <cell r="F415">
            <v>62111</v>
          </cell>
        </row>
        <row r="416">
          <cell r="F416">
            <v>663441</v>
          </cell>
        </row>
        <row r="417">
          <cell r="F417">
            <v>692279</v>
          </cell>
        </row>
        <row r="418">
          <cell r="F418">
            <v>541659</v>
          </cell>
        </row>
        <row r="419">
          <cell r="F419">
            <v>1925900.11</v>
          </cell>
        </row>
        <row r="420">
          <cell r="F420">
            <v>544746621</v>
          </cell>
        </row>
        <row r="421">
          <cell r="F421">
            <v>19991256</v>
          </cell>
        </row>
        <row r="422">
          <cell r="F422">
            <v>68333286</v>
          </cell>
        </row>
        <row r="423">
          <cell r="F423">
            <v>86284390</v>
          </cell>
        </row>
        <row r="424">
          <cell r="F424">
            <v>20585563.309999999</v>
          </cell>
        </row>
        <row r="425">
          <cell r="F425">
            <v>4610386</v>
          </cell>
        </row>
        <row r="426">
          <cell r="F426">
            <v>22648079</v>
          </cell>
        </row>
        <row r="427">
          <cell r="F427">
            <v>520277</v>
          </cell>
        </row>
        <row r="428">
          <cell r="F428">
            <v>9839241</v>
          </cell>
        </row>
        <row r="429">
          <cell r="F429">
            <v>14500</v>
          </cell>
        </row>
        <row r="430">
          <cell r="F430">
            <v>8074673</v>
          </cell>
        </row>
        <row r="431">
          <cell r="F431">
            <v>264931415</v>
          </cell>
        </row>
        <row r="432">
          <cell r="F432">
            <v>70157046</v>
          </cell>
        </row>
        <row r="433">
          <cell r="F433">
            <v>413193</v>
          </cell>
        </row>
        <row r="434">
          <cell r="F434">
            <v>0</v>
          </cell>
        </row>
        <row r="435">
          <cell r="F435">
            <v>50021973</v>
          </cell>
        </row>
        <row r="436">
          <cell r="F436">
            <v>7322158</v>
          </cell>
        </row>
        <row r="437">
          <cell r="F437">
            <v>92227864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2826923507.52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-168464</v>
          </cell>
        </row>
        <row r="445">
          <cell r="F445">
            <v>-310962</v>
          </cell>
        </row>
        <row r="446">
          <cell r="F446">
            <v>3848456</v>
          </cell>
        </row>
        <row r="447">
          <cell r="F447">
            <v>3369030</v>
          </cell>
        </row>
        <row r="449">
          <cell r="F449">
            <v>98597034</v>
          </cell>
        </row>
        <row r="450">
          <cell r="F450">
            <v>0</v>
          </cell>
        </row>
        <row r="451">
          <cell r="F451">
            <v>1668135</v>
          </cell>
        </row>
        <row r="452">
          <cell r="F452">
            <v>33604578</v>
          </cell>
        </row>
        <row r="453">
          <cell r="F453">
            <v>4215015</v>
          </cell>
        </row>
        <row r="454">
          <cell r="F454">
            <v>0</v>
          </cell>
        </row>
        <row r="455">
          <cell r="F455">
            <v>200000</v>
          </cell>
        </row>
        <row r="456">
          <cell r="F456">
            <v>11580592</v>
          </cell>
        </row>
        <row r="457">
          <cell r="F457">
            <v>0</v>
          </cell>
        </row>
        <row r="458">
          <cell r="F458">
            <v>258242</v>
          </cell>
        </row>
        <row r="459">
          <cell r="F459">
            <v>-922298</v>
          </cell>
        </row>
        <row r="460">
          <cell r="F460">
            <v>6075427</v>
          </cell>
        </row>
        <row r="461">
          <cell r="F461">
            <v>6980514</v>
          </cell>
        </row>
        <row r="462">
          <cell r="F462">
            <v>5392329</v>
          </cell>
        </row>
        <row r="463">
          <cell r="F463">
            <v>0</v>
          </cell>
        </row>
        <row r="464">
          <cell r="F464">
            <v>16532743</v>
          </cell>
        </row>
        <row r="465">
          <cell r="F465">
            <v>0</v>
          </cell>
        </row>
        <row r="466">
          <cell r="F466">
            <v>20773440</v>
          </cell>
        </row>
        <row r="467">
          <cell r="F467">
            <v>0</v>
          </cell>
        </row>
        <row r="468">
          <cell r="F468">
            <v>4121604</v>
          </cell>
        </row>
        <row r="469">
          <cell r="F469">
            <v>0</v>
          </cell>
        </row>
        <row r="470">
          <cell r="F470">
            <v>3695923</v>
          </cell>
        </row>
        <row r="471">
          <cell r="F471">
            <v>212773278</v>
          </cell>
        </row>
        <row r="473">
          <cell r="F473">
            <v>8031417</v>
          </cell>
        </row>
        <row r="474">
          <cell r="F474">
            <v>2859276</v>
          </cell>
        </row>
        <row r="475">
          <cell r="F475">
            <v>383097</v>
          </cell>
        </row>
        <row r="476">
          <cell r="F476">
            <v>208524</v>
          </cell>
        </row>
        <row r="477">
          <cell r="F477">
            <v>11482314</v>
          </cell>
        </row>
        <row r="479">
          <cell r="F479">
            <v>11281054</v>
          </cell>
        </row>
        <row r="480">
          <cell r="F480">
            <v>2675514</v>
          </cell>
        </row>
        <row r="481">
          <cell r="F481">
            <v>6463016</v>
          </cell>
        </row>
        <row r="482">
          <cell r="F482">
            <v>1973488</v>
          </cell>
        </row>
        <row r="483">
          <cell r="F483">
            <v>44288517</v>
          </cell>
        </row>
        <row r="484">
          <cell r="F484">
            <v>13328212</v>
          </cell>
        </row>
        <row r="485">
          <cell r="F485">
            <v>0</v>
          </cell>
        </row>
        <row r="486">
          <cell r="F486">
            <v>80009801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-9.5367431640625E-6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Sheet"/>
      <sheetName val="Working of Prop Div"/>
      <sheetName val="Instruction Sheet"/>
      <sheetName val="AJV Sheet Current Year"/>
      <sheetName val="AJV Sheet Previous Year"/>
      <sheetName val="re-schedule balancesheet"/>
      <sheetName val="cash flow tb"/>
      <sheetName val="Revised cash flow"/>
      <sheetName val="TB CY"/>
      <sheetName val="TB PY"/>
      <sheetName val="TB PPY"/>
      <sheetName val="cash flow working "/>
      <sheetName val="cash flow assets"/>
      <sheetName val="Pivot of TB"/>
      <sheetName val="TB Sheet"/>
      <sheetName val="CF Assets"/>
      <sheetName val="Loan Sch PY"/>
      <sheetName val="1A .Ratio Analysis"/>
      <sheetName val="Deposit Regroup CY"/>
      <sheetName val="1. Bal Sheet"/>
      <sheetName val="2. Prof &amp;L"/>
      <sheetName val="3.CF (New)"/>
      <sheetName val="4.BS SHARE"/>
      <sheetName val="5.BS Notes"/>
      <sheetName val="5.1 31.03.13"/>
      <sheetName val="6.PL Notes"/>
      <sheetName val="4.1 31.03.14"/>
      <sheetName val="4.2 31.03.14"/>
      <sheetName val="5.2 31.03.13"/>
      <sheetName val="7.1 31.03.14"/>
      <sheetName val="FA Working Not to use"/>
      <sheetName val="FA Working"/>
      <sheetName val="FA Sch 11"/>
      <sheetName val="11.3 to11.10"/>
      <sheetName val="12.2"/>
      <sheetName val=" 40.1 "/>
      <sheetName val="OTH NOTE 1"/>
      <sheetName val="Oth Notes 2 "/>
      <sheetName val="Ret Report CY"/>
      <sheetName val="Ret Report PY"/>
      <sheetName val="rent current year"/>
      <sheetName val="Term loan 31.03.2014"/>
      <sheetName val="Rent-previous year"/>
      <sheetName val="7.Term Loan 31.03.2013"/>
      <sheetName val="Loans to Emp-CY"/>
      <sheetName val="Loans to Emp"/>
      <sheetName val="Cenvat CY"/>
      <sheetName val="Cenvat PY"/>
      <sheetName val="Qty details Previous Year"/>
      <sheetName val="Qty details Current Year"/>
      <sheetName val="Excise current year (2)"/>
      <sheetName val="Excise current year"/>
      <sheetName val="Excise Previous Year"/>
      <sheetName val="vendor regroup current year "/>
      <sheetName val="Vendor Regroup Previous Year"/>
      <sheetName val="Prio Period-PY"/>
      <sheetName val="Prior Period-CY"/>
      <sheetName val="Vendor Bifurcation PY"/>
      <sheetName val="Adv Against Exp PY"/>
      <sheetName val="Adv Against Exp CY"/>
      <sheetName val="Loan to Emp PY"/>
      <sheetName val="Debtor Ageing PY"/>
      <sheetName val="Long-Term Borrowings"/>
    </sheetNames>
    <sheetDataSet>
      <sheetData sheetId="0"/>
      <sheetData sheetId="1"/>
      <sheetData sheetId="2">
        <row r="31">
          <cell r="D31">
            <v>0</v>
          </cell>
        </row>
      </sheetData>
      <sheetData sheetId="3">
        <row r="3">
          <cell r="E3" t="str">
            <v>Share Capital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Check-TB</v>
          </cell>
        </row>
      </sheetData>
      <sheetData sheetId="15"/>
      <sheetData sheetId="16"/>
      <sheetData sheetId="17"/>
      <sheetData sheetId="18"/>
      <sheetData sheetId="19">
        <row r="13">
          <cell r="F13">
            <v>0</v>
          </cell>
        </row>
      </sheetData>
      <sheetData sheetId="20">
        <row r="42">
          <cell r="D42">
            <v>-12.218590709980651</v>
          </cell>
        </row>
      </sheetData>
      <sheetData sheetId="21"/>
      <sheetData sheetId="22"/>
      <sheetData sheetId="23">
        <row r="5">
          <cell r="G5" t="str">
            <v>As at 31st March 2014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 t="str">
            <v>Gross Block</v>
          </cell>
        </row>
      </sheetData>
      <sheetData sheetId="32"/>
      <sheetData sheetId="33">
        <row r="14">
          <cell r="G14">
            <v>1994250304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70">
          <cell r="N170">
            <v>25897273.601287667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  <sheetName val="Lead"/>
      <sheetName val="Inputs"/>
      <sheetName val="Feb-06"/>
      <sheetName val="04REL"/>
      <sheetName val="RAJ"/>
      <sheetName val="all"/>
      <sheetName val="Data"/>
      <sheetName val="17(B) govt"/>
      <sheetName val="DLC"/>
      <sheetName val="1.1 Trs. Fai."/>
      <sheetName val="feasibility require"/>
      <sheetName val="Sheet1"/>
      <sheetName val="STN WISE EMR"/>
      <sheetName val="Dom"/>
      <sheetName val="MO EY"/>
      <sheetName val="MO CY"/>
      <sheetName val="FIX DATA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b (2)"/>
      <sheetName val="deb"/>
      <sheetName val="rtl"/>
      <sheetName val="fcl"/>
      <sheetName val="guar comm"/>
      <sheetName val="commitment "/>
      <sheetName val="cmc adv"/>
      <sheetName val="SCH"/>
      <sheetName val="Sheet2"/>
      <sheetName val="Instruction Sheet"/>
      <sheetName val="Clause 9"/>
    </sheetNames>
    <sheetDataSet>
      <sheetData sheetId="0" refreshError="1"/>
      <sheetData sheetId="1" refreshError="1"/>
      <sheetData sheetId="2" refreshError="1">
        <row r="46">
          <cell r="A46">
            <v>5</v>
          </cell>
          <cell r="B46" t="str">
            <v>Stabdard Chartered Bank</v>
          </cell>
          <cell r="G46">
            <v>-6081237</v>
          </cell>
        </row>
        <row r="47">
          <cell r="B47" t="str">
            <v>Final Settlement</v>
          </cell>
        </row>
        <row r="49">
          <cell r="B49" t="str">
            <v>Total</v>
          </cell>
          <cell r="C49">
            <v>11757784997</v>
          </cell>
          <cell r="G49">
            <v>415514633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A.General"/>
      <sheetName val="PartA.HoldingCoInfo"/>
      <sheetName val="PartA.SubsidiaryCoInfo"/>
      <sheetName val="PartA.KeyPersonsInfo"/>
      <sheetName val="PartA.ShareHoldersInfo"/>
      <sheetName val="PartA.BalanceSheet"/>
      <sheetName val="PartA-P&amp;L"/>
      <sheetName val="PartA-OthInfo"/>
      <sheetName val="PartA-QD"/>
      <sheetName val="PartB-ComputeTotalIncome"/>
      <sheetName val="PartB-ComputeTax"/>
      <sheetName val="PartC-FBT"/>
      <sheetName val="Sch-BankAccount"/>
      <sheetName val="Sch-HouseProp"/>
      <sheetName val="Sch-BusinessProfession"/>
      <sheetName val="Sch-DepreciationPlantMachinery"/>
      <sheetName val="Sch-DepreciationOtherAssets"/>
      <sheetName val="Sch-Depreciation"/>
      <sheetName val="Sch-DeemedCapitalGains"/>
      <sheetName val="Sch-ESR"/>
      <sheetName val="Sch-CapitalGains"/>
      <sheetName val="Sch-OtherSources"/>
      <sheetName val="Sch-CurrentLossAdj"/>
      <sheetName val="Sch-BroughtForwardLossAdj"/>
      <sheetName val="Sch-CarryForwardLosses"/>
      <sheetName val="Sch-10A"/>
      <sheetName val="Sch-10AA_10B_10BA"/>
      <sheetName val="Sch-80G"/>
      <sheetName val="Sch-80IA"/>
      <sheetName val="Sch-80IB"/>
      <sheetName val="Sch-80IC"/>
      <sheetName val="Sch-ChapVIA"/>
      <sheetName val="Sch-STTC"/>
      <sheetName val="Sch-SpecialRates"/>
      <sheetName val="Sch-ExemptIncome"/>
      <sheetName val="Sch-MAT"/>
      <sheetName val="Sch-MATC"/>
      <sheetName val="Sch-DDT"/>
      <sheetName val="Sch-FringeBenefitInfo"/>
      <sheetName val="Sch-FringeBenefitCompute"/>
      <sheetName val="Sch-IT"/>
      <sheetName val="Sch-TDS2"/>
      <sheetName val="Sch-TCS"/>
      <sheetName val="Sch-FBT"/>
      <sheetName val="Sch-DDTP"/>
      <sheetName val="ACKNOWLEDGEMENT"/>
      <sheetName val="Codes"/>
      <sheetName val="SUMMERY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0">
          <cell r="C20" t="str">
            <v>ANDAMAN AND NICOBAR ISLANDS-01</v>
          </cell>
        </row>
        <row r="21">
          <cell r="C21" t="str">
            <v>ANDHRA PRADESH-02</v>
          </cell>
        </row>
        <row r="22">
          <cell r="C22" t="str">
            <v>ARUNACHAL PRADESH-03</v>
          </cell>
        </row>
        <row r="23">
          <cell r="C23" t="str">
            <v>ASSAM-04</v>
          </cell>
        </row>
        <row r="24">
          <cell r="C24" t="str">
            <v>BIHAR-05</v>
          </cell>
        </row>
        <row r="25">
          <cell r="C25" t="str">
            <v>CHANDIGARH-06</v>
          </cell>
        </row>
        <row r="26">
          <cell r="C26" t="str">
            <v>DADRA &amp; NAGAR HAVELI-07</v>
          </cell>
        </row>
        <row r="27">
          <cell r="C27" t="str">
            <v>DAMAN &amp; DIU-08</v>
          </cell>
        </row>
        <row r="28">
          <cell r="C28" t="str">
            <v>DELHI-09</v>
          </cell>
        </row>
        <row r="29">
          <cell r="C29" t="str">
            <v>GOA-10</v>
          </cell>
        </row>
        <row r="30">
          <cell r="C30" t="str">
            <v>GUJARAT-11</v>
          </cell>
        </row>
        <row r="31">
          <cell r="C31" t="str">
            <v>HARYANA-12</v>
          </cell>
        </row>
        <row r="32">
          <cell r="C32" t="str">
            <v>HIMACHAL PRADESH-13</v>
          </cell>
        </row>
        <row r="33">
          <cell r="C33" t="str">
            <v>JAMMU &amp; KASHMIR-14</v>
          </cell>
        </row>
        <row r="34">
          <cell r="C34" t="str">
            <v>KARNATAKA-15</v>
          </cell>
        </row>
        <row r="35">
          <cell r="C35" t="str">
            <v>KERALA-16</v>
          </cell>
        </row>
        <row r="36">
          <cell r="C36" t="str">
            <v>LAKHSWADEEP-17</v>
          </cell>
        </row>
        <row r="37">
          <cell r="C37" t="str">
            <v>MADHYA PRADESH-18</v>
          </cell>
        </row>
        <row r="38">
          <cell r="C38" t="str">
            <v>MAHARASHTRA-19</v>
          </cell>
        </row>
        <row r="39">
          <cell r="C39" t="str">
            <v>MANIPUR-20</v>
          </cell>
        </row>
        <row r="40">
          <cell r="C40" t="str">
            <v>MEGHALAYA-21</v>
          </cell>
        </row>
        <row r="41">
          <cell r="C41" t="str">
            <v>MIZORAM-22</v>
          </cell>
        </row>
        <row r="42">
          <cell r="C42" t="str">
            <v>NAGALAND-23</v>
          </cell>
        </row>
        <row r="43">
          <cell r="C43" t="str">
            <v>ORISSA-24</v>
          </cell>
        </row>
        <row r="44">
          <cell r="C44" t="str">
            <v>PONDICHERRY-25</v>
          </cell>
        </row>
        <row r="45">
          <cell r="C45" t="str">
            <v>PUNJAB-26</v>
          </cell>
        </row>
        <row r="46">
          <cell r="C46" t="str">
            <v>RAJASTHAN-27</v>
          </cell>
        </row>
        <row r="47">
          <cell r="C47" t="str">
            <v>SIKKIM-28</v>
          </cell>
        </row>
        <row r="48">
          <cell r="C48" t="str">
            <v>TAMILNADU-29</v>
          </cell>
        </row>
        <row r="49">
          <cell r="C49" t="str">
            <v>TRIPURA-30</v>
          </cell>
        </row>
        <row r="50">
          <cell r="C50" t="str">
            <v>UTTAR PRADESH-31</v>
          </cell>
        </row>
        <row r="51">
          <cell r="C51" t="str">
            <v>WEST BENGAL-32</v>
          </cell>
        </row>
        <row r="52">
          <cell r="C52" t="str">
            <v>CHHATISHGARH-33</v>
          </cell>
        </row>
        <row r="53">
          <cell r="C53" t="str">
            <v>UTTARANCHAL-34</v>
          </cell>
        </row>
        <row r="54">
          <cell r="C54" t="str">
            <v>JHARKHAND-35</v>
          </cell>
        </row>
        <row r="55">
          <cell r="C55" t="str">
            <v>Outside India-99</v>
          </cell>
        </row>
      </sheetData>
      <sheetData sheetId="48" refreshError="1"/>
      <sheetData sheetId="4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pretation"/>
      <sheetName val="Sheet1"/>
      <sheetName val="variance"/>
      <sheetName val="PAP VALUE"/>
      <sheetName val="Summary P&amp;L"/>
      <sheetName val="Variance Analysis"/>
      <sheetName val="BOM"/>
      <sheetName val="SCH1"/>
      <sheetName val="sch2"/>
      <sheetName val="sch3"/>
      <sheetName val="Stock Mov"/>
      <sheetName val="Monthwise"/>
      <sheetName val="RECO"/>
      <sheetName val="TB WORK-PAP"/>
      <sheetName val="FINALBS"/>
      <sheetName val="TRIALBALANCE"/>
      <sheetName val="CIF ROCK"/>
      <sheetName val="ABSTRACT"/>
      <sheetName val="Production basis"/>
      <sheetName val="fi"/>
      <sheetName val="MASTER"/>
      <sheetName val="PHPL valuation "/>
      <sheetName val="FORWARD PREMIUM"/>
      <sheetName val="Forex fluctuation"/>
      <sheetName val="LC Interest provision"/>
      <sheetName val="Interest"/>
      <sheetName val="Debt"/>
      <sheetName val="Quantity"/>
      <sheetName val="ManPower"/>
      <sheetName val="Expenses"/>
      <sheetName val="PL"/>
      <sheetName val="BS"/>
      <sheetName val="WC"/>
      <sheetName val="Capex "/>
      <sheetName val="OUTSIDE ENTRY"/>
      <sheetName val="Reconci"/>
      <sheetName val="Ref"/>
      <sheetName val="Lead"/>
      <sheetName val="Cons"/>
      <sheetName val="SCH"/>
      <sheetName val="Input"/>
      <sheetName val="Investment"/>
      <sheetName val="a-4"/>
      <sheetName val="Masters"/>
      <sheetName val="deb"/>
      <sheetName val="Data"/>
      <sheetName val="wwww"/>
      <sheetName val="contentious issues"/>
      <sheetName val="Stores"/>
      <sheetName val="Inter unit set off"/>
      <sheetName val="p &amp;l stpwise"/>
      <sheetName val="Notes to BS (Assets)"/>
      <sheetName val="XREF"/>
      <sheetName val="Breakup Value Working"/>
      <sheetName val="Cash Flow Statement"/>
      <sheetName val="Financial Information"/>
      <sheetName val="Back_Cal_for OMC"/>
      <sheetName val="NOC"/>
      <sheetName val="tdint"/>
      <sheetName val="Cash flow details"/>
      <sheetName val="TOTAL OFERTAS AGUAS euros"/>
      <sheetName val="syndicate codes"/>
      <sheetName val="User Input Sheet"/>
      <sheetName val="Taxes"/>
      <sheetName val="ANNEXURE -15."/>
      <sheetName val="Controls"/>
      <sheetName val="EBITDA"/>
      <sheetName val="Interface"/>
      <sheetName val="WACC_VD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12501</v>
          </cell>
          <cell r="B5" t="str">
            <v>PROFIT &amp; LOSS A\C</v>
          </cell>
          <cell r="G5">
            <v>302664260.25</v>
          </cell>
        </row>
        <row r="6">
          <cell r="A6">
            <v>12571</v>
          </cell>
          <cell r="B6" t="str">
            <v>GENERAL RESERVE</v>
          </cell>
          <cell r="H6">
            <v>302664260.25</v>
          </cell>
        </row>
        <row r="7">
          <cell r="A7">
            <v>13101</v>
          </cell>
          <cell r="B7" t="str">
            <v>CORPORATE OFFICE</v>
          </cell>
          <cell r="E7">
            <v>2209176</v>
          </cell>
          <cell r="F7">
            <v>3788982</v>
          </cell>
        </row>
        <row r="8">
          <cell r="A8">
            <v>13111</v>
          </cell>
          <cell r="B8" t="str">
            <v>COPP.SMELTER - TTN</v>
          </cell>
          <cell r="C8">
            <v>258681246.05000001</v>
          </cell>
          <cell r="D8">
            <v>67869546.519999996</v>
          </cell>
          <cell r="E8">
            <v>2649437629.0799999</v>
          </cell>
          <cell r="F8">
            <v>2475435829.77</v>
          </cell>
          <cell r="H8">
            <v>1270744833.3599999</v>
          </cell>
        </row>
        <row r="9">
          <cell r="A9">
            <v>13115</v>
          </cell>
          <cell r="B9" t="str">
            <v>SMELTER CPP-TTN</v>
          </cell>
          <cell r="C9">
            <v>1366046.07</v>
          </cell>
          <cell r="D9">
            <v>32377335.899999999</v>
          </cell>
          <cell r="E9">
            <v>6870315.1699999999</v>
          </cell>
          <cell r="F9">
            <v>293052060.20999998</v>
          </cell>
          <cell r="H9">
            <v>215166551.97999999</v>
          </cell>
        </row>
        <row r="10">
          <cell r="A10">
            <v>16717</v>
          </cell>
          <cell r="B10" t="str">
            <v>CLG.ICICI-601 A/C</v>
          </cell>
          <cell r="E10">
            <v>56737</v>
          </cell>
          <cell r="F10">
            <v>56737</v>
          </cell>
        </row>
        <row r="11">
          <cell r="A11">
            <v>18101</v>
          </cell>
          <cell r="B11" t="str">
            <v>TNGST -DFFR.SML</v>
          </cell>
          <cell r="C11">
            <v>2289115</v>
          </cell>
          <cell r="D11">
            <v>8789746</v>
          </cell>
          <cell r="E11">
            <v>47922739.289999999</v>
          </cell>
          <cell r="F11">
            <v>116681803.29000001</v>
          </cell>
          <cell r="H11">
            <v>215984858</v>
          </cell>
        </row>
        <row r="12">
          <cell r="A12">
            <v>18102</v>
          </cell>
          <cell r="B12" t="str">
            <v>CST DFFR-SMT</v>
          </cell>
          <cell r="C12">
            <v>1992309</v>
          </cell>
          <cell r="D12">
            <v>8355362</v>
          </cell>
          <cell r="E12">
            <v>25105844.579999998</v>
          </cell>
          <cell r="F12">
            <v>61748911.579999998</v>
          </cell>
          <cell r="H12">
            <v>196889223</v>
          </cell>
        </row>
        <row r="13">
          <cell r="A13">
            <v>21101</v>
          </cell>
          <cell r="B13" t="str">
            <v>ACCEPTANCE-USANCE L.</v>
          </cell>
          <cell r="D13">
            <v>474560371.14999998</v>
          </cell>
          <cell r="F13">
            <v>474560371.14999998</v>
          </cell>
          <cell r="H13">
            <v>474560371.14999998</v>
          </cell>
        </row>
        <row r="14">
          <cell r="A14">
            <v>21201</v>
          </cell>
          <cell r="B14" t="str">
            <v>S. CREDITORS-RAW MAT</v>
          </cell>
          <cell r="C14">
            <v>519279683.49000001</v>
          </cell>
          <cell r="D14">
            <v>206000424.44999999</v>
          </cell>
          <cell r="E14">
            <v>3007658060.8499999</v>
          </cell>
          <cell r="F14">
            <v>2441202969.8600001</v>
          </cell>
          <cell r="H14">
            <v>66349867.850000001</v>
          </cell>
        </row>
        <row r="15">
          <cell r="A15">
            <v>21202</v>
          </cell>
          <cell r="B15" t="str">
            <v>S. CREDITORS-SPARES</v>
          </cell>
          <cell r="C15">
            <v>26400701.920000002</v>
          </cell>
          <cell r="D15">
            <v>27008338.789999999</v>
          </cell>
          <cell r="E15">
            <v>473192423.38999999</v>
          </cell>
          <cell r="F15">
            <v>473477454.69</v>
          </cell>
          <cell r="H15">
            <v>8733275.1999999993</v>
          </cell>
        </row>
        <row r="16">
          <cell r="A16">
            <v>21203</v>
          </cell>
          <cell r="B16" t="str">
            <v>S. CREDITORS-EXP</v>
          </cell>
          <cell r="C16">
            <v>30573665.809999999</v>
          </cell>
          <cell r="D16">
            <v>30955787.809999999</v>
          </cell>
          <cell r="E16">
            <v>333961461.31</v>
          </cell>
          <cell r="F16">
            <v>333970403.31</v>
          </cell>
          <cell r="H16">
            <v>4232506</v>
          </cell>
        </row>
        <row r="17">
          <cell r="A17">
            <v>21204</v>
          </cell>
          <cell r="B17" t="str">
            <v>S. CREDITORS-EMP</v>
          </cell>
          <cell r="F17">
            <v>6540</v>
          </cell>
        </row>
        <row r="18">
          <cell r="A18">
            <v>21205</v>
          </cell>
          <cell r="B18" t="str">
            <v>S. CREDITORS-I.U</v>
          </cell>
          <cell r="D18">
            <v>238790590</v>
          </cell>
          <cell r="F18">
            <v>307785190</v>
          </cell>
          <cell r="H18">
            <v>307785190</v>
          </cell>
        </row>
        <row r="19">
          <cell r="A19">
            <v>21211</v>
          </cell>
          <cell r="B19" t="str">
            <v>S. CREDITORS-PROJ</v>
          </cell>
          <cell r="C19">
            <v>1834122</v>
          </cell>
          <cell r="D19">
            <v>165000</v>
          </cell>
          <cell r="E19">
            <v>17533262.469999999</v>
          </cell>
          <cell r="F19">
            <v>17172815</v>
          </cell>
          <cell r="G19">
            <v>382040.47</v>
          </cell>
        </row>
        <row r="20">
          <cell r="A20">
            <v>21213</v>
          </cell>
          <cell r="B20" t="str">
            <v>GRIR CLRNG-R.M. A/C</v>
          </cell>
          <cell r="C20">
            <v>254637814.66999999</v>
          </cell>
          <cell r="D20">
            <v>254637814.66999999</v>
          </cell>
          <cell r="E20">
            <v>1773520106.77</v>
          </cell>
          <cell r="F20">
            <v>1772883707.9100001</v>
          </cell>
        </row>
        <row r="21">
          <cell r="A21">
            <v>21214</v>
          </cell>
          <cell r="B21" t="str">
            <v>GRIR CLEARING A/C-SS</v>
          </cell>
          <cell r="C21">
            <v>10246434.550000001</v>
          </cell>
          <cell r="D21">
            <v>3495586.14</v>
          </cell>
          <cell r="E21">
            <v>74599847.930000007</v>
          </cell>
          <cell r="F21">
            <v>74733591.189999998</v>
          </cell>
          <cell r="H21">
            <v>167740.39000000001</v>
          </cell>
        </row>
        <row r="22">
          <cell r="A22">
            <v>21215</v>
          </cell>
          <cell r="B22" t="str">
            <v>FREIGHT CLEARING A/C</v>
          </cell>
          <cell r="C22">
            <v>523509.62</v>
          </cell>
          <cell r="D22">
            <v>204880.45</v>
          </cell>
          <cell r="E22">
            <v>2979146.76</v>
          </cell>
          <cell r="F22">
            <v>2511661.61</v>
          </cell>
          <cell r="H22">
            <v>15022.25</v>
          </cell>
        </row>
        <row r="23">
          <cell r="A23">
            <v>21216</v>
          </cell>
          <cell r="B23" t="str">
            <v>CUSTOM CLEARING A/C</v>
          </cell>
          <cell r="C23">
            <v>8691113.3699999992</v>
          </cell>
          <cell r="D23">
            <v>8637965.1600000001</v>
          </cell>
          <cell r="E23">
            <v>72608470.719999999</v>
          </cell>
          <cell r="F23">
            <v>72598525.120000005</v>
          </cell>
          <cell r="H23">
            <v>20011.099999999999</v>
          </cell>
        </row>
        <row r="24">
          <cell r="A24">
            <v>21217</v>
          </cell>
          <cell r="B24" t="str">
            <v>MODVAT CLEARING A/C</v>
          </cell>
          <cell r="C24">
            <v>3851895.75</v>
          </cell>
          <cell r="D24">
            <v>3116164.32</v>
          </cell>
          <cell r="E24">
            <v>45116565.229999997</v>
          </cell>
          <cell r="F24">
            <v>44691050.43</v>
          </cell>
          <cell r="H24">
            <v>291824</v>
          </cell>
        </row>
        <row r="25">
          <cell r="A25">
            <v>21220</v>
          </cell>
          <cell r="B25" t="str">
            <v>PORT WH&amp;MISC CLG A/C</v>
          </cell>
          <cell r="C25">
            <v>28681863.800000001</v>
          </cell>
          <cell r="D25">
            <v>32174337.289999999</v>
          </cell>
          <cell r="E25">
            <v>283930130.66000003</v>
          </cell>
          <cell r="F25">
            <v>289798507.76999998</v>
          </cell>
          <cell r="H25">
            <v>5985589.4299999997</v>
          </cell>
        </row>
        <row r="26">
          <cell r="A26">
            <v>21221</v>
          </cell>
          <cell r="B26" t="str">
            <v>RET.MONEY</v>
          </cell>
          <cell r="C26">
            <v>3089975.46</v>
          </cell>
          <cell r="D26">
            <v>2651263.46</v>
          </cell>
          <cell r="E26">
            <v>18670744.809999999</v>
          </cell>
          <cell r="F26">
            <v>51748048.560000002</v>
          </cell>
          <cell r="H26">
            <v>35061487.75</v>
          </cell>
        </row>
        <row r="27">
          <cell r="A27">
            <v>21222</v>
          </cell>
          <cell r="B27" t="str">
            <v>RET. MONEY-PROJECT</v>
          </cell>
          <cell r="D27">
            <v>200000</v>
          </cell>
          <cell r="E27">
            <v>38950</v>
          </cell>
          <cell r="F27">
            <v>1958950</v>
          </cell>
          <cell r="H27">
            <v>1920000</v>
          </cell>
        </row>
        <row r="28">
          <cell r="A28">
            <v>21226</v>
          </cell>
          <cell r="B28" t="str">
            <v>L. D.-PROJ-UNSETTLED</v>
          </cell>
          <cell r="D28">
            <v>488128</v>
          </cell>
          <cell r="F28">
            <v>2167426</v>
          </cell>
          <cell r="H28">
            <v>2187736</v>
          </cell>
        </row>
        <row r="29">
          <cell r="A29">
            <v>21232</v>
          </cell>
          <cell r="B29" t="str">
            <v>GRIR CLRNG-EXP.A/C</v>
          </cell>
          <cell r="C29">
            <v>28055912.91</v>
          </cell>
          <cell r="D29">
            <v>21915977.890000001</v>
          </cell>
          <cell r="E29">
            <v>401165044.19</v>
          </cell>
          <cell r="F29">
            <v>402352186.13</v>
          </cell>
          <cell r="H29">
            <v>3761259.17</v>
          </cell>
        </row>
        <row r="30">
          <cell r="A30">
            <v>21239</v>
          </cell>
          <cell r="B30" t="str">
            <v>SERV TAX CLEARING AC</v>
          </cell>
          <cell r="C30">
            <v>983332.3</v>
          </cell>
          <cell r="D30">
            <v>924573.7</v>
          </cell>
          <cell r="E30">
            <v>2910642.35</v>
          </cell>
          <cell r="F30">
            <v>2540650.58</v>
          </cell>
          <cell r="G30">
            <v>369991.77</v>
          </cell>
        </row>
        <row r="31">
          <cell r="A31">
            <v>21306</v>
          </cell>
          <cell r="B31" t="str">
            <v>MATL RECD ON LOAN</v>
          </cell>
          <cell r="E31">
            <v>42366570.869999997</v>
          </cell>
          <cell r="F31">
            <v>42204756.789999999</v>
          </cell>
        </row>
        <row r="32">
          <cell r="A32">
            <v>21327</v>
          </cell>
          <cell r="B32" t="str">
            <v>BK GTEE RECD SPGL VD</v>
          </cell>
          <cell r="D32">
            <v>460355</v>
          </cell>
          <cell r="E32">
            <v>3566525</v>
          </cell>
          <cell r="F32">
            <v>28269618</v>
          </cell>
          <cell r="H32">
            <v>31783294</v>
          </cell>
        </row>
        <row r="33">
          <cell r="A33">
            <v>21328</v>
          </cell>
          <cell r="B33" t="str">
            <v>BK GTEE RECD CLR-VND</v>
          </cell>
          <cell r="C33">
            <v>460355</v>
          </cell>
          <cell r="E33">
            <v>28169618</v>
          </cell>
          <cell r="F33">
            <v>3466525</v>
          </cell>
          <cell r="G33">
            <v>31783294</v>
          </cell>
        </row>
        <row r="34">
          <cell r="A34">
            <v>21401</v>
          </cell>
          <cell r="B34" t="str">
            <v>TDS PBL - SALARY</v>
          </cell>
          <cell r="D34">
            <v>5363</v>
          </cell>
          <cell r="E34">
            <v>199717</v>
          </cell>
          <cell r="F34">
            <v>205080</v>
          </cell>
          <cell r="H34">
            <v>5363</v>
          </cell>
        </row>
        <row r="35">
          <cell r="A35">
            <v>21404</v>
          </cell>
          <cell r="B35" t="str">
            <v>TDS PBL-CONTRACTR</v>
          </cell>
          <cell r="C35">
            <v>841068</v>
          </cell>
          <cell r="D35">
            <v>580135</v>
          </cell>
          <cell r="E35">
            <v>4349072</v>
          </cell>
          <cell r="F35">
            <v>4342348</v>
          </cell>
        </row>
        <row r="36">
          <cell r="A36">
            <v>21405</v>
          </cell>
          <cell r="B36" t="str">
            <v>TDS PBL - RENT</v>
          </cell>
          <cell r="E36">
            <v>91012</v>
          </cell>
          <cell r="F36">
            <v>91012</v>
          </cell>
        </row>
        <row r="37">
          <cell r="A37">
            <v>21406</v>
          </cell>
          <cell r="B37" t="str">
            <v>TDS PBL-TEC&amp;PROF FEE</v>
          </cell>
          <cell r="C37">
            <v>13236</v>
          </cell>
          <cell r="D37">
            <v>10226</v>
          </cell>
          <cell r="E37">
            <v>631622</v>
          </cell>
          <cell r="F37">
            <v>631622</v>
          </cell>
        </row>
        <row r="38">
          <cell r="A38">
            <v>21407</v>
          </cell>
          <cell r="B38" t="str">
            <v>TDS PAYABLE - W.C.T.</v>
          </cell>
          <cell r="C38">
            <v>1041</v>
          </cell>
          <cell r="D38">
            <v>1597</v>
          </cell>
          <cell r="E38">
            <v>25010</v>
          </cell>
          <cell r="F38">
            <v>26607</v>
          </cell>
          <cell r="H38">
            <v>3739</v>
          </cell>
        </row>
        <row r="39">
          <cell r="A39">
            <v>21410</v>
          </cell>
          <cell r="B39" t="str">
            <v>TDS PBL-BROK &amp; COMM.</v>
          </cell>
          <cell r="E39">
            <v>158</v>
          </cell>
          <cell r="F39">
            <v>158</v>
          </cell>
        </row>
        <row r="40">
          <cell r="A40">
            <v>21412</v>
          </cell>
          <cell r="B40" t="str">
            <v>LST PBL-TAMILNADU</v>
          </cell>
          <cell r="C40">
            <v>9492033.1199999992</v>
          </cell>
          <cell r="D40">
            <v>9462358.3699999992</v>
          </cell>
          <cell r="E40">
            <v>133930083.14</v>
          </cell>
          <cell r="F40">
            <v>133917260.23999999</v>
          </cell>
          <cell r="G40">
            <v>1349.78</v>
          </cell>
        </row>
        <row r="41">
          <cell r="A41">
            <v>21437</v>
          </cell>
          <cell r="B41" t="str">
            <v>CST PBL-TAMILNADU</v>
          </cell>
          <cell r="C41">
            <v>6929813.5099999998</v>
          </cell>
          <cell r="D41">
            <v>5645793.9400000004</v>
          </cell>
          <cell r="E41">
            <v>70263016.569999993</v>
          </cell>
          <cell r="F41">
            <v>70189048.719999999</v>
          </cell>
          <cell r="G41">
            <v>73459.91</v>
          </cell>
        </row>
        <row r="42">
          <cell r="A42">
            <v>21454</v>
          </cell>
          <cell r="B42" t="str">
            <v>SURCHARGE ON LST-TN</v>
          </cell>
          <cell r="C42">
            <v>193221</v>
          </cell>
          <cell r="D42">
            <v>111069.62</v>
          </cell>
          <cell r="E42">
            <v>3317550.58</v>
          </cell>
          <cell r="F42">
            <v>3316925.08</v>
          </cell>
          <cell r="G42">
            <v>17427.5</v>
          </cell>
        </row>
        <row r="43">
          <cell r="A43">
            <v>21461</v>
          </cell>
          <cell r="B43" t="str">
            <v>PF PBL</v>
          </cell>
          <cell r="D43">
            <v>552</v>
          </cell>
          <cell r="E43">
            <v>22032</v>
          </cell>
          <cell r="F43">
            <v>22584</v>
          </cell>
          <cell r="H43">
            <v>552</v>
          </cell>
        </row>
        <row r="44">
          <cell r="A44">
            <v>21483</v>
          </cell>
          <cell r="B44" t="str">
            <v>EXCISE DUTY PAYABLE</v>
          </cell>
          <cell r="C44">
            <v>2528021</v>
          </cell>
          <cell r="D44">
            <v>2528021</v>
          </cell>
          <cell r="E44">
            <v>31915980.640000001</v>
          </cell>
          <cell r="F44">
            <v>31915980.640000001</v>
          </cell>
        </row>
        <row r="45">
          <cell r="A45">
            <v>21491</v>
          </cell>
          <cell r="B45" t="str">
            <v>TCS PBL-SCRAP SALES</v>
          </cell>
          <cell r="E45">
            <v>1896.09</v>
          </cell>
          <cell r="F45">
            <v>1896.09</v>
          </cell>
        </row>
        <row r="46">
          <cell r="A46">
            <v>21601</v>
          </cell>
          <cell r="B46" t="str">
            <v>SEC DEP-CUST-FG</v>
          </cell>
          <cell r="F46">
            <v>20000</v>
          </cell>
          <cell r="G46">
            <v>80000</v>
          </cell>
        </row>
        <row r="47">
          <cell r="A47">
            <v>21603</v>
          </cell>
          <cell r="B47" t="str">
            <v>SEC DEP- SUPPLIERS</v>
          </cell>
          <cell r="C47">
            <v>457874</v>
          </cell>
          <cell r="D47">
            <v>200000</v>
          </cell>
          <cell r="E47">
            <v>1482874</v>
          </cell>
          <cell r="F47">
            <v>2152874</v>
          </cell>
          <cell r="H47">
            <v>1425000</v>
          </cell>
        </row>
        <row r="48">
          <cell r="A48">
            <v>21606</v>
          </cell>
          <cell r="B48" t="str">
            <v>CESS PAYABLE</v>
          </cell>
          <cell r="C48">
            <v>50645.33</v>
          </cell>
          <cell r="D48">
            <v>50645.33</v>
          </cell>
          <cell r="E48">
            <v>483547.93</v>
          </cell>
          <cell r="F48">
            <v>483547.93</v>
          </cell>
        </row>
        <row r="49">
          <cell r="A49">
            <v>21704</v>
          </cell>
          <cell r="B49" t="str">
            <v>FREIGHT PBL</v>
          </cell>
          <cell r="C49">
            <v>12656616.380000001</v>
          </cell>
          <cell r="D49">
            <v>15353641.140000001</v>
          </cell>
          <cell r="E49">
            <v>124542260</v>
          </cell>
          <cell r="F49">
            <v>129867529.06999999</v>
          </cell>
          <cell r="H49">
            <v>8801386.7400000002</v>
          </cell>
        </row>
        <row r="50">
          <cell r="A50">
            <v>21707</v>
          </cell>
          <cell r="B50" t="str">
            <v>SUND PARTY UNCLAM BA</v>
          </cell>
          <cell r="E50">
            <v>13557.02</v>
          </cell>
          <cell r="F50">
            <v>48843.13</v>
          </cell>
          <cell r="H50">
            <v>35286.11</v>
          </cell>
        </row>
        <row r="51">
          <cell r="A51">
            <v>21709</v>
          </cell>
          <cell r="B51" t="str">
            <v>OUTSTANDING LIAB.</v>
          </cell>
          <cell r="C51">
            <v>17850429.149999999</v>
          </cell>
          <cell r="D51">
            <v>23915131.280000001</v>
          </cell>
          <cell r="E51">
            <v>289804165.93000001</v>
          </cell>
          <cell r="F51">
            <v>292896808.20999998</v>
          </cell>
          <cell r="H51">
            <v>5900552.2800000003</v>
          </cell>
        </row>
        <row r="52">
          <cell r="A52">
            <v>21761</v>
          </cell>
          <cell r="B52" t="str">
            <v>SALARIES PBL</v>
          </cell>
          <cell r="E52">
            <v>131538</v>
          </cell>
          <cell r="F52">
            <v>131538</v>
          </cell>
        </row>
        <row r="53">
          <cell r="A53">
            <v>21802</v>
          </cell>
          <cell r="B53" t="str">
            <v>INTEREST RECD IN ADV</v>
          </cell>
          <cell r="E53">
            <v>705818</v>
          </cell>
        </row>
        <row r="54">
          <cell r="A54">
            <v>25403</v>
          </cell>
          <cell r="B54" t="str">
            <v>PROV.FORWD PREMIUM</v>
          </cell>
          <cell r="C54">
            <v>1376188</v>
          </cell>
          <cell r="D54">
            <v>1983741</v>
          </cell>
          <cell r="E54">
            <v>25408589</v>
          </cell>
          <cell r="F54">
            <v>27392330</v>
          </cell>
          <cell r="H54">
            <v>1983741</v>
          </cell>
        </row>
        <row r="55">
          <cell r="A55">
            <v>31201</v>
          </cell>
          <cell r="B55" t="str">
            <v>BUILDINGS-FACTORY</v>
          </cell>
          <cell r="G55">
            <v>88382894</v>
          </cell>
        </row>
        <row r="56">
          <cell r="A56">
            <v>31202</v>
          </cell>
          <cell r="B56" t="str">
            <v>BUILD-FACTR-LEASEHLD</v>
          </cell>
          <cell r="G56">
            <v>4896121.82</v>
          </cell>
        </row>
        <row r="57">
          <cell r="A57">
            <v>31211</v>
          </cell>
          <cell r="B57" t="str">
            <v>BUILDINGS-OFFICE</v>
          </cell>
          <cell r="E57">
            <v>323876.58</v>
          </cell>
          <cell r="G57">
            <v>323876.58</v>
          </cell>
        </row>
        <row r="58">
          <cell r="A58">
            <v>31301</v>
          </cell>
          <cell r="B58" t="str">
            <v>PLANT &amp; MACHINERY</v>
          </cell>
          <cell r="C58">
            <v>194880688.03</v>
          </cell>
          <cell r="E58">
            <v>230662192.83000001</v>
          </cell>
          <cell r="F58">
            <v>246000</v>
          </cell>
          <cell r="G58">
            <v>2534333892.96</v>
          </cell>
        </row>
        <row r="59">
          <cell r="A59">
            <v>31302</v>
          </cell>
          <cell r="B59" t="str">
            <v>ELEC. INSTAL&amp;FITTING</v>
          </cell>
          <cell r="C59">
            <v>8547098</v>
          </cell>
          <cell r="D59">
            <v>1020</v>
          </cell>
          <cell r="E59">
            <v>10342730.32</v>
          </cell>
          <cell r="F59">
            <v>1020.32</v>
          </cell>
          <cell r="G59">
            <v>11099780.880000001</v>
          </cell>
        </row>
        <row r="60">
          <cell r="A60">
            <v>31361</v>
          </cell>
          <cell r="B60" t="str">
            <v>OFFICE EQUIPMENTS</v>
          </cell>
          <cell r="C60">
            <v>135000</v>
          </cell>
          <cell r="E60">
            <v>184025</v>
          </cell>
          <cell r="G60">
            <v>398767.88</v>
          </cell>
        </row>
        <row r="61">
          <cell r="A61">
            <v>31362</v>
          </cell>
          <cell r="B61" t="str">
            <v>I.T. EQUIPMENTS</v>
          </cell>
          <cell r="E61">
            <v>37000</v>
          </cell>
          <cell r="G61">
            <v>306680</v>
          </cell>
        </row>
        <row r="62">
          <cell r="A62">
            <v>31401</v>
          </cell>
          <cell r="B62" t="str">
            <v>FURNITURE &amp; FIXTURE</v>
          </cell>
          <cell r="C62">
            <v>38000</v>
          </cell>
          <cell r="D62">
            <v>19000</v>
          </cell>
          <cell r="E62">
            <v>38000</v>
          </cell>
          <cell r="F62">
            <v>19000</v>
          </cell>
          <cell r="G62">
            <v>112990.37</v>
          </cell>
        </row>
        <row r="63">
          <cell r="A63">
            <v>31501</v>
          </cell>
          <cell r="B63" t="str">
            <v>VEHICLES</v>
          </cell>
          <cell r="G63">
            <v>391180</v>
          </cell>
        </row>
        <row r="64">
          <cell r="A64">
            <v>32201</v>
          </cell>
          <cell r="B64" t="str">
            <v>ACC. DEP BUILD-FACT.</v>
          </cell>
          <cell r="D64">
            <v>245999.05</v>
          </cell>
          <cell r="F64">
            <v>2951988.66</v>
          </cell>
          <cell r="H64">
            <v>14267945.199999999</v>
          </cell>
        </row>
        <row r="65">
          <cell r="A65">
            <v>32202</v>
          </cell>
          <cell r="B65" t="str">
            <v>ACC.DEP BLD-FCT-LEAS</v>
          </cell>
          <cell r="D65">
            <v>6650.57</v>
          </cell>
          <cell r="F65">
            <v>79806.789999999994</v>
          </cell>
          <cell r="H65">
            <v>120689.41</v>
          </cell>
        </row>
        <row r="66">
          <cell r="A66">
            <v>32211</v>
          </cell>
          <cell r="B66" t="str">
            <v>ACC.DEP BUILD.-OFFIC</v>
          </cell>
          <cell r="D66">
            <v>439.93</v>
          </cell>
          <cell r="F66">
            <v>1759.73</v>
          </cell>
          <cell r="H66">
            <v>1759.73</v>
          </cell>
        </row>
        <row r="67">
          <cell r="A67">
            <v>32301</v>
          </cell>
          <cell r="B67" t="str">
            <v>ACC. DEP P &amp; M</v>
          </cell>
          <cell r="D67">
            <v>12545558.539999999</v>
          </cell>
          <cell r="F67">
            <v>124387748.5</v>
          </cell>
          <cell r="H67">
            <v>577592711.63999999</v>
          </cell>
        </row>
        <row r="68">
          <cell r="A68">
            <v>32302</v>
          </cell>
          <cell r="B68" t="str">
            <v>ACC.DEP ELC INSTL&amp;FI</v>
          </cell>
          <cell r="C68">
            <v>6737.21</v>
          </cell>
          <cell r="D68">
            <v>70577.990000000005</v>
          </cell>
          <cell r="E68">
            <v>6737.21</v>
          </cell>
          <cell r="F68">
            <v>146379.95000000001</v>
          </cell>
          <cell r="H68">
            <v>178651.81</v>
          </cell>
        </row>
        <row r="69">
          <cell r="A69">
            <v>32361</v>
          </cell>
          <cell r="B69" t="str">
            <v>ACC. DEP OFF EQUIP</v>
          </cell>
          <cell r="D69">
            <v>5306.81</v>
          </cell>
          <cell r="F69">
            <v>15434.17</v>
          </cell>
          <cell r="H69">
            <v>16963.45</v>
          </cell>
        </row>
        <row r="70">
          <cell r="A70">
            <v>32362</v>
          </cell>
          <cell r="B70" t="str">
            <v>ACC. DEP I.T.EQUIP</v>
          </cell>
          <cell r="D70">
            <v>4142.74</v>
          </cell>
          <cell r="F70">
            <v>46713.99</v>
          </cell>
          <cell r="H70">
            <v>79002.16</v>
          </cell>
        </row>
        <row r="71">
          <cell r="A71">
            <v>32401</v>
          </cell>
          <cell r="B71" t="str">
            <v>ACC.DEP. FUR &amp;  FIXT</v>
          </cell>
          <cell r="D71">
            <v>408.09</v>
          </cell>
          <cell r="F71">
            <v>3794.76</v>
          </cell>
          <cell r="H71">
            <v>42943.8</v>
          </cell>
        </row>
        <row r="72">
          <cell r="A72">
            <v>32501</v>
          </cell>
          <cell r="B72" t="str">
            <v>ACC. DEP. VEHICLES</v>
          </cell>
          <cell r="D72">
            <v>3096.84</v>
          </cell>
          <cell r="F72">
            <v>37162.1</v>
          </cell>
          <cell r="H72">
            <v>71227.360000000001</v>
          </cell>
        </row>
        <row r="73">
          <cell r="A73">
            <v>33202</v>
          </cell>
          <cell r="B73" t="str">
            <v>CWIP OFF BUILDINGS</v>
          </cell>
          <cell r="E73">
            <v>444779.7</v>
          </cell>
          <cell r="F73">
            <v>470779.7</v>
          </cell>
        </row>
        <row r="74">
          <cell r="A74">
            <v>33301</v>
          </cell>
          <cell r="B74" t="str">
            <v>CWIP PLANT &amp; MACH</v>
          </cell>
          <cell r="C74">
            <v>22477555.629999999</v>
          </cell>
          <cell r="D74">
            <v>197158857.21000001</v>
          </cell>
          <cell r="E74">
            <v>321362849.62</v>
          </cell>
          <cell r="F74">
            <v>283026636.16000003</v>
          </cell>
          <cell r="G74">
            <v>63655205.899999999</v>
          </cell>
        </row>
        <row r="75">
          <cell r="A75">
            <v>33302</v>
          </cell>
          <cell r="B75" t="str">
            <v>CWIP ELECT. INST.</v>
          </cell>
          <cell r="F75">
            <v>598339.73</v>
          </cell>
        </row>
        <row r="76">
          <cell r="A76">
            <v>33361</v>
          </cell>
          <cell r="B76" t="str">
            <v>CWIP OFFICE EQUIP</v>
          </cell>
          <cell r="D76">
            <v>135000</v>
          </cell>
          <cell r="E76">
            <v>135000</v>
          </cell>
          <cell r="F76">
            <v>135000</v>
          </cell>
        </row>
        <row r="77">
          <cell r="A77">
            <v>33801</v>
          </cell>
          <cell r="B77" t="str">
            <v>D.PAY CAPITALIED A/C</v>
          </cell>
          <cell r="C77">
            <v>3916893.9</v>
          </cell>
          <cell r="D77">
            <v>19843199.879999999</v>
          </cell>
          <cell r="E77">
            <v>117051104.68000001</v>
          </cell>
          <cell r="F77">
            <v>114360147.68000001</v>
          </cell>
          <cell r="G77">
            <v>3629362</v>
          </cell>
        </row>
        <row r="78">
          <cell r="A78">
            <v>33802</v>
          </cell>
          <cell r="B78" t="str">
            <v>D.PAY CLEARING A/C</v>
          </cell>
          <cell r="C78">
            <v>19843199.879999999</v>
          </cell>
          <cell r="D78">
            <v>3916893.9</v>
          </cell>
          <cell r="E78">
            <v>114360147.68000001</v>
          </cell>
          <cell r="F78">
            <v>117051104.68000001</v>
          </cell>
          <cell r="H78">
            <v>3629362</v>
          </cell>
        </row>
        <row r="79">
          <cell r="A79">
            <v>33803</v>
          </cell>
          <cell r="B79" t="str">
            <v>D.PAY TANGIBLE ASSET</v>
          </cell>
          <cell r="C79">
            <v>7138314.9000000004</v>
          </cell>
          <cell r="D79">
            <v>20749870.879999999</v>
          </cell>
          <cell r="E79">
            <v>263759356.93000001</v>
          </cell>
          <cell r="F79">
            <v>260265197.18000001</v>
          </cell>
          <cell r="G79">
            <v>6956755.75</v>
          </cell>
        </row>
        <row r="80">
          <cell r="A80">
            <v>36101</v>
          </cell>
          <cell r="B80" t="str">
            <v>INVESTMENT IN NSC</v>
          </cell>
          <cell r="G80">
            <v>10000</v>
          </cell>
        </row>
        <row r="81">
          <cell r="A81">
            <v>42101</v>
          </cell>
          <cell r="B81" t="str">
            <v>INVENTORY-R M</v>
          </cell>
          <cell r="C81">
            <v>2470642.2000000002</v>
          </cell>
          <cell r="D81">
            <v>2415335.35</v>
          </cell>
          <cell r="E81">
            <v>27845190.57</v>
          </cell>
          <cell r="F81">
            <v>27192532.699999999</v>
          </cell>
          <cell r="G81">
            <v>1892674.12</v>
          </cell>
        </row>
        <row r="82">
          <cell r="A82">
            <v>42102</v>
          </cell>
          <cell r="B82" t="str">
            <v>INVENTORY-R M-IMP</v>
          </cell>
          <cell r="C82">
            <v>201169603.81</v>
          </cell>
          <cell r="D82">
            <v>149479768.47</v>
          </cell>
          <cell r="E82">
            <v>1914392113.74</v>
          </cell>
          <cell r="F82">
            <v>1852844303.8</v>
          </cell>
          <cell r="G82">
            <v>62549760.640000001</v>
          </cell>
        </row>
        <row r="83">
          <cell r="A83">
            <v>42103</v>
          </cell>
          <cell r="B83" t="str">
            <v>INVEN- R.M IN TRANSI</v>
          </cell>
          <cell r="C83">
            <v>64256483.200000003</v>
          </cell>
          <cell r="D83">
            <v>41590966.850000001</v>
          </cell>
          <cell r="E83">
            <v>198947639.18000001</v>
          </cell>
          <cell r="F83">
            <v>176282122.83000001</v>
          </cell>
          <cell r="G83">
            <v>22665516.350000001</v>
          </cell>
        </row>
        <row r="84">
          <cell r="A84">
            <v>42111</v>
          </cell>
          <cell r="B84" t="str">
            <v>INVENTORY-Rock Pebbl</v>
          </cell>
          <cell r="E84">
            <v>1804233.35</v>
          </cell>
          <cell r="F84">
            <v>1804233.35</v>
          </cell>
        </row>
        <row r="85">
          <cell r="A85">
            <v>42301</v>
          </cell>
          <cell r="B85" t="str">
            <v>INV-FIN GOODS</v>
          </cell>
          <cell r="C85">
            <v>127986275</v>
          </cell>
          <cell r="D85">
            <v>119322662.5</v>
          </cell>
          <cell r="E85">
            <v>1422791137.5</v>
          </cell>
          <cell r="F85">
            <v>1477058050</v>
          </cell>
          <cell r="G85">
            <v>64475025</v>
          </cell>
        </row>
        <row r="86">
          <cell r="A86">
            <v>42303</v>
          </cell>
          <cell r="B86" t="str">
            <v>INV-FI POSTINGS</v>
          </cell>
          <cell r="G86">
            <v>23342306</v>
          </cell>
        </row>
        <row r="87">
          <cell r="A87">
            <v>42305</v>
          </cell>
          <cell r="B87" t="str">
            <v>INV-SULPHURIC ACID</v>
          </cell>
          <cell r="C87">
            <v>16614600</v>
          </cell>
          <cell r="D87">
            <v>16614600</v>
          </cell>
          <cell r="E87">
            <v>87642000</v>
          </cell>
          <cell r="F87">
            <v>87642000</v>
          </cell>
        </row>
        <row r="88">
          <cell r="A88">
            <v>42401</v>
          </cell>
          <cell r="B88" t="str">
            <v>INV-STORES &amp; SP</v>
          </cell>
          <cell r="C88">
            <v>5143298.1399999997</v>
          </cell>
          <cell r="D88">
            <v>12917256.68</v>
          </cell>
          <cell r="E88">
            <v>53011466.149999999</v>
          </cell>
          <cell r="F88">
            <v>63699142.299999997</v>
          </cell>
          <cell r="G88">
            <v>5248508.76</v>
          </cell>
        </row>
        <row r="89">
          <cell r="A89">
            <v>42402</v>
          </cell>
          <cell r="B89" t="str">
            <v>INV-STR&amp;SPA-IMP</v>
          </cell>
          <cell r="C89">
            <v>1497977.48</v>
          </cell>
          <cell r="D89">
            <v>4414485.88</v>
          </cell>
          <cell r="E89">
            <v>18792406.52</v>
          </cell>
          <cell r="F89">
            <v>21386397.690000001</v>
          </cell>
          <cell r="G89">
            <v>12830056.939999999</v>
          </cell>
        </row>
        <row r="90">
          <cell r="A90">
            <v>42602</v>
          </cell>
          <cell r="B90" t="str">
            <v>INV PETROL PROD</v>
          </cell>
          <cell r="C90">
            <v>300231.01</v>
          </cell>
          <cell r="D90">
            <v>300415.90999999997</v>
          </cell>
          <cell r="E90">
            <v>4973404.7699999996</v>
          </cell>
          <cell r="F90">
            <v>4973404.7699999996</v>
          </cell>
        </row>
        <row r="91">
          <cell r="A91">
            <v>42603</v>
          </cell>
          <cell r="B91" t="str">
            <v>INV RELINING(INDGN)</v>
          </cell>
          <cell r="E91">
            <v>338000</v>
          </cell>
          <cell r="F91">
            <v>338000</v>
          </cell>
        </row>
        <row r="92">
          <cell r="A92">
            <v>43101</v>
          </cell>
          <cell r="B92" t="str">
            <v>S. DEBTORS</v>
          </cell>
          <cell r="C92">
            <v>205078313.63999999</v>
          </cell>
          <cell r="D92">
            <v>276090187.86000001</v>
          </cell>
          <cell r="E92">
            <v>2801159167.46</v>
          </cell>
          <cell r="F92">
            <v>2707417585.5300002</v>
          </cell>
          <cell r="G92">
            <v>239769320.74000001</v>
          </cell>
        </row>
        <row r="93">
          <cell r="A93">
            <v>43107</v>
          </cell>
          <cell r="B93" t="str">
            <v>S. DEBTORS-SCRAP</v>
          </cell>
          <cell r="E93">
            <v>182476.09</v>
          </cell>
          <cell r="F93">
            <v>210000</v>
          </cell>
          <cell r="H93">
            <v>27523.91</v>
          </cell>
        </row>
        <row r="94">
          <cell r="A94">
            <v>43501</v>
          </cell>
          <cell r="B94" t="str">
            <v>ADV. TO CREDITORS</v>
          </cell>
          <cell r="C94">
            <v>6252561.5199999996</v>
          </cell>
          <cell r="D94">
            <v>7592614.4699999997</v>
          </cell>
          <cell r="E94">
            <v>134681745.58000001</v>
          </cell>
          <cell r="F94">
            <v>149107576.09999999</v>
          </cell>
          <cell r="G94">
            <v>889713.48</v>
          </cell>
        </row>
        <row r="95">
          <cell r="A95">
            <v>43751</v>
          </cell>
          <cell r="B95" t="str">
            <v>B.G (REC.)</v>
          </cell>
          <cell r="E95">
            <v>98600000</v>
          </cell>
          <cell r="F95">
            <v>77200000</v>
          </cell>
          <cell r="G95">
            <v>60000000</v>
          </cell>
        </row>
        <row r="96">
          <cell r="A96">
            <v>43752</v>
          </cell>
          <cell r="B96" t="str">
            <v>B.G CLEARING A/C</v>
          </cell>
          <cell r="E96">
            <v>77200000</v>
          </cell>
          <cell r="F96">
            <v>98600000</v>
          </cell>
          <cell r="H96">
            <v>60000000</v>
          </cell>
        </row>
        <row r="97">
          <cell r="A97">
            <v>43753</v>
          </cell>
          <cell r="B97" t="str">
            <v>B/G GIVEN-SP GL-VEND</v>
          </cell>
          <cell r="H97">
            <v>6668287</v>
          </cell>
        </row>
        <row r="98">
          <cell r="A98">
            <v>43754</v>
          </cell>
          <cell r="B98" t="str">
            <v>BK GUARTEE-CLR-VEND</v>
          </cell>
          <cell r="G98">
            <v>6668287</v>
          </cell>
        </row>
        <row r="99">
          <cell r="A99">
            <v>44190</v>
          </cell>
          <cell r="B99" t="str">
            <v>MAIN-IOB-102-12865</v>
          </cell>
          <cell r="C99">
            <v>54</v>
          </cell>
          <cell r="E99">
            <v>6011461</v>
          </cell>
          <cell r="F99">
            <v>6011000</v>
          </cell>
          <cell r="G99">
            <v>6501</v>
          </cell>
        </row>
        <row r="100">
          <cell r="A100">
            <v>44385</v>
          </cell>
          <cell r="B100" t="str">
            <v>CLG-IOB-102-12865</v>
          </cell>
          <cell r="C100">
            <v>54</v>
          </cell>
          <cell r="D100">
            <v>54</v>
          </cell>
          <cell r="E100">
            <v>54</v>
          </cell>
          <cell r="F100">
            <v>54</v>
          </cell>
        </row>
        <row r="101">
          <cell r="A101">
            <v>51143</v>
          </cell>
          <cell r="B101" t="str">
            <v>DEP-EARNEST MONEY</v>
          </cell>
        </row>
        <row r="102">
          <cell r="A102">
            <v>51305</v>
          </cell>
          <cell r="B102" t="str">
            <v>CLAIMS-INSURANCE</v>
          </cell>
          <cell r="C102">
            <v>156396</v>
          </cell>
          <cell r="E102">
            <v>10298960</v>
          </cell>
          <cell r="F102">
            <v>7398344</v>
          </cell>
          <cell r="G102">
            <v>3395547</v>
          </cell>
        </row>
        <row r="103">
          <cell r="A103">
            <v>51307</v>
          </cell>
          <cell r="B103" t="str">
            <v>EXPORT BENEFIT REC.</v>
          </cell>
          <cell r="C103">
            <v>14733</v>
          </cell>
          <cell r="E103">
            <v>6039805</v>
          </cell>
          <cell r="F103">
            <v>6025072</v>
          </cell>
        </row>
        <row r="104">
          <cell r="A104">
            <v>51315</v>
          </cell>
          <cell r="B104" t="str">
            <v>INCOME RECEIVABLES</v>
          </cell>
          <cell r="C104">
            <v>13875557</v>
          </cell>
          <cell r="D104">
            <v>14377086</v>
          </cell>
          <cell r="E104">
            <v>110148612.26000001</v>
          </cell>
          <cell r="F104">
            <v>105894841.26000001</v>
          </cell>
          <cell r="G104">
            <v>5562739</v>
          </cell>
        </row>
        <row r="105">
          <cell r="A105">
            <v>51551</v>
          </cell>
          <cell r="B105" t="str">
            <v>ADV.-CUSTOM DUTY</v>
          </cell>
          <cell r="C105">
            <v>743361.01</v>
          </cell>
          <cell r="D105">
            <v>4832869.01</v>
          </cell>
          <cell r="E105">
            <v>11426453.01</v>
          </cell>
          <cell r="F105">
            <v>11368433.01</v>
          </cell>
          <cell r="G105">
            <v>58020</v>
          </cell>
        </row>
        <row r="106">
          <cell r="A106">
            <v>51601</v>
          </cell>
          <cell r="B106" t="str">
            <v>CUSTOM DT RECEIVABLE</v>
          </cell>
          <cell r="C106">
            <v>1018576</v>
          </cell>
          <cell r="D106">
            <v>723799</v>
          </cell>
          <cell r="E106">
            <v>3886691</v>
          </cell>
          <cell r="F106">
            <v>723799</v>
          </cell>
          <cell r="G106">
            <v>4242505.28</v>
          </cell>
        </row>
        <row r="107">
          <cell r="A107">
            <v>51602</v>
          </cell>
          <cell r="B107" t="str">
            <v>EXCISE RECEIVABLE(H)</v>
          </cell>
          <cell r="C107">
            <v>678039</v>
          </cell>
          <cell r="E107">
            <v>10506247.619999999</v>
          </cell>
          <cell r="F107">
            <v>3455047.2</v>
          </cell>
          <cell r="G107">
            <v>10053905.119999999</v>
          </cell>
        </row>
        <row r="108">
          <cell r="A108">
            <v>51607</v>
          </cell>
          <cell r="B108" t="str">
            <v>DEBIT CLEARING A/C</v>
          </cell>
          <cell r="C108">
            <v>21503.77</v>
          </cell>
          <cell r="D108">
            <v>21503.77</v>
          </cell>
          <cell r="E108">
            <v>154077</v>
          </cell>
          <cell r="F108">
            <v>157805.21</v>
          </cell>
        </row>
        <row r="109">
          <cell r="A109">
            <v>51634</v>
          </cell>
          <cell r="B109" t="str">
            <v>OVERAGE PREMIUM RECO</v>
          </cell>
          <cell r="E109">
            <v>347583</v>
          </cell>
          <cell r="F109">
            <v>469304</v>
          </cell>
        </row>
        <row r="110">
          <cell r="A110">
            <v>51635</v>
          </cell>
          <cell r="B110" t="str">
            <v>QUANTITY DISCOUNT RE</v>
          </cell>
          <cell r="C110">
            <v>6830140.5</v>
          </cell>
          <cell r="E110">
            <v>64219464.5</v>
          </cell>
          <cell r="F110">
            <v>72022952</v>
          </cell>
          <cell r="G110">
            <v>23670262.5</v>
          </cell>
        </row>
        <row r="111">
          <cell r="A111">
            <v>52101</v>
          </cell>
          <cell r="B111" t="str">
            <v>R.G.23A PART II</v>
          </cell>
          <cell r="E111">
            <v>236970</v>
          </cell>
          <cell r="F111">
            <v>236970</v>
          </cell>
        </row>
        <row r="112">
          <cell r="A112">
            <v>52104</v>
          </cell>
          <cell r="B112" t="str">
            <v>R.G.23A PART II-CESS</v>
          </cell>
          <cell r="E112">
            <v>871</v>
          </cell>
          <cell r="F112">
            <v>871</v>
          </cell>
        </row>
        <row r="113">
          <cell r="A113">
            <v>52106</v>
          </cell>
          <cell r="B113" t="str">
            <v>SERVICE TAX CREDIT</v>
          </cell>
          <cell r="C113">
            <v>893622</v>
          </cell>
          <cell r="E113">
            <v>2336344</v>
          </cell>
          <cell r="F113">
            <v>289494</v>
          </cell>
          <cell r="G113">
            <v>2046850</v>
          </cell>
        </row>
        <row r="114">
          <cell r="A114">
            <v>52107</v>
          </cell>
          <cell r="B114" t="str">
            <v>CESS ON SERVICE</v>
          </cell>
          <cell r="C114">
            <v>17873</v>
          </cell>
          <cell r="E114">
            <v>47746</v>
          </cell>
          <cell r="F114">
            <v>6811</v>
          </cell>
          <cell r="G114">
            <v>40935</v>
          </cell>
        </row>
        <row r="115">
          <cell r="A115">
            <v>52201</v>
          </cell>
          <cell r="B115" t="str">
            <v>R.G.23C PART II</v>
          </cell>
          <cell r="C115">
            <v>664745</v>
          </cell>
          <cell r="D115">
            <v>664745</v>
          </cell>
          <cell r="E115">
            <v>10347627</v>
          </cell>
          <cell r="F115">
            <v>10347627</v>
          </cell>
        </row>
        <row r="116">
          <cell r="A116">
            <v>52204</v>
          </cell>
          <cell r="B116" t="str">
            <v>R.G.23C PART II-CESS</v>
          </cell>
          <cell r="C116">
            <v>13294</v>
          </cell>
          <cell r="D116">
            <v>13294</v>
          </cell>
          <cell r="E116">
            <v>163267.62</v>
          </cell>
          <cell r="F116">
            <v>163267.62</v>
          </cell>
        </row>
        <row r="117">
          <cell r="A117">
            <v>53201</v>
          </cell>
          <cell r="B117" t="str">
            <v>TDS ON INCOME</v>
          </cell>
          <cell r="C117">
            <v>241531</v>
          </cell>
          <cell r="E117">
            <v>1693942</v>
          </cell>
          <cell r="F117">
            <v>2209176</v>
          </cell>
          <cell r="G117">
            <v>824796</v>
          </cell>
        </row>
        <row r="118">
          <cell r="A118">
            <v>61101</v>
          </cell>
          <cell r="B118" t="str">
            <v>SALES OF FG</v>
          </cell>
          <cell r="C118">
            <v>1329316.28</v>
          </cell>
          <cell r="D118">
            <v>155083256.09</v>
          </cell>
          <cell r="E118">
            <v>167987717.28999999</v>
          </cell>
          <cell r="F118">
            <v>1844411677.6700001</v>
          </cell>
          <cell r="H118">
            <v>1676423960.3800001</v>
          </cell>
        </row>
        <row r="119">
          <cell r="A119">
            <v>61201</v>
          </cell>
          <cell r="B119" t="str">
            <v>SALES OF BY PRD</v>
          </cell>
          <cell r="D119">
            <v>5861</v>
          </cell>
          <cell r="F119">
            <v>40391</v>
          </cell>
          <cell r="H119">
            <v>40391</v>
          </cell>
        </row>
        <row r="120">
          <cell r="A120">
            <v>61401</v>
          </cell>
          <cell r="B120" t="str">
            <v>SALES OF SCRAP</v>
          </cell>
          <cell r="F120">
            <v>154700</v>
          </cell>
          <cell r="H120">
            <v>154700</v>
          </cell>
        </row>
        <row r="121">
          <cell r="A121">
            <v>61501</v>
          </cell>
          <cell r="B121" t="str">
            <v>SALES OTHERS</v>
          </cell>
          <cell r="C121">
            <v>13395</v>
          </cell>
          <cell r="E121">
            <v>13232171.720000001</v>
          </cell>
          <cell r="F121">
            <v>75759954.969999999</v>
          </cell>
          <cell r="H121">
            <v>62527783.25</v>
          </cell>
        </row>
        <row r="122">
          <cell r="A122">
            <v>61601</v>
          </cell>
          <cell r="B122" t="str">
            <v>EXPORT SALES</v>
          </cell>
          <cell r="E122">
            <v>383426.82</v>
          </cell>
          <cell r="F122">
            <v>125841717.3</v>
          </cell>
          <cell r="H122">
            <v>125458290.48</v>
          </cell>
        </row>
        <row r="123">
          <cell r="A123">
            <v>61986</v>
          </cell>
          <cell r="B123" t="str">
            <v>CESS BILLED</v>
          </cell>
          <cell r="C123">
            <v>1377.88</v>
          </cell>
          <cell r="D123">
            <v>49185.279999999999</v>
          </cell>
          <cell r="E123">
            <v>1902.88</v>
          </cell>
          <cell r="F123">
            <v>477577.32</v>
          </cell>
          <cell r="H123">
            <v>475674.44</v>
          </cell>
        </row>
        <row r="124">
          <cell r="A124">
            <v>61999</v>
          </cell>
          <cell r="B124" t="str">
            <v>EXCISE DUTY BILLED</v>
          </cell>
          <cell r="C124">
            <v>69354.16</v>
          </cell>
          <cell r="D124">
            <v>2459821.36</v>
          </cell>
          <cell r="E124">
            <v>324955.56</v>
          </cell>
          <cell r="F124">
            <v>31766363</v>
          </cell>
          <cell r="H124">
            <v>31441407.440000001</v>
          </cell>
        </row>
        <row r="125">
          <cell r="A125">
            <v>65201</v>
          </cell>
          <cell r="B125" t="str">
            <v>INTT. FROM CUSTOMERS</v>
          </cell>
          <cell r="E125">
            <v>44999.41</v>
          </cell>
          <cell r="F125">
            <v>3123352.37</v>
          </cell>
          <cell r="H125">
            <v>3078352.96</v>
          </cell>
        </row>
        <row r="126">
          <cell r="A126">
            <v>65301</v>
          </cell>
          <cell r="B126" t="str">
            <v>EXPORT BENEFIT RECD</v>
          </cell>
          <cell r="C126">
            <v>24518</v>
          </cell>
          <cell r="E126">
            <v>24518</v>
          </cell>
          <cell r="F126">
            <v>12089340</v>
          </cell>
          <cell r="H126">
            <v>12064822</v>
          </cell>
        </row>
        <row r="127">
          <cell r="A127">
            <v>65701</v>
          </cell>
          <cell r="B127" t="str">
            <v>PRIOR PERIOD INCOME</v>
          </cell>
          <cell r="D127">
            <v>14733</v>
          </cell>
          <cell r="F127">
            <v>14733</v>
          </cell>
          <cell r="H127">
            <v>14733</v>
          </cell>
        </row>
        <row r="128">
          <cell r="A128">
            <v>65801</v>
          </cell>
          <cell r="B128" t="str">
            <v>OTHER INCOME</v>
          </cell>
          <cell r="C128">
            <v>13000</v>
          </cell>
          <cell r="D128">
            <v>3280</v>
          </cell>
          <cell r="E128">
            <v>104944</v>
          </cell>
          <cell r="F128">
            <v>163191.29</v>
          </cell>
          <cell r="H128">
            <v>58247.29</v>
          </cell>
        </row>
        <row r="129">
          <cell r="A129">
            <v>65802</v>
          </cell>
          <cell r="B129" t="str">
            <v>INCOME-EARLY DISC.</v>
          </cell>
          <cell r="F129">
            <v>3128345</v>
          </cell>
          <cell r="H129">
            <v>3128345</v>
          </cell>
        </row>
        <row r="130">
          <cell r="A130">
            <v>65806</v>
          </cell>
          <cell r="B130" t="str">
            <v>QTY. DISCOUNT RECD</v>
          </cell>
          <cell r="C130">
            <v>17571612.629999999</v>
          </cell>
          <cell r="E130">
            <v>54188180.630000003</v>
          </cell>
          <cell r="F130">
            <v>54188180.630000003</v>
          </cell>
        </row>
        <row r="131">
          <cell r="A131">
            <v>65807</v>
          </cell>
          <cell r="B131" t="str">
            <v>INCOME-RENT RECOVERY</v>
          </cell>
          <cell r="F131">
            <v>4500</v>
          </cell>
          <cell r="H131">
            <v>4500</v>
          </cell>
        </row>
        <row r="132">
          <cell r="A132">
            <v>71101</v>
          </cell>
          <cell r="B132" t="str">
            <v>CONSP.-RM-INDGNS.</v>
          </cell>
          <cell r="C132">
            <v>1383356.32</v>
          </cell>
          <cell r="D132">
            <v>148423.15</v>
          </cell>
          <cell r="E132">
            <v>15397022.550000001</v>
          </cell>
          <cell r="F132">
            <v>222394.66</v>
          </cell>
          <cell r="G132">
            <v>15174627.890000001</v>
          </cell>
        </row>
        <row r="133">
          <cell r="A133">
            <v>71102</v>
          </cell>
          <cell r="B133" t="str">
            <v>CONSM-RM-IMPORTED</v>
          </cell>
          <cell r="C133">
            <v>102470958.38</v>
          </cell>
          <cell r="D133">
            <v>1002598.22</v>
          </cell>
          <cell r="E133">
            <v>1223541771.3800001</v>
          </cell>
          <cell r="F133">
            <v>128945651.95999999</v>
          </cell>
          <cell r="G133">
            <v>1094596119.4200001</v>
          </cell>
        </row>
        <row r="134">
          <cell r="A134">
            <v>71112</v>
          </cell>
          <cell r="B134" t="str">
            <v>INV.VALUATION ADJ-RM</v>
          </cell>
          <cell r="C134">
            <v>658854.66</v>
          </cell>
          <cell r="D134">
            <v>656166.03</v>
          </cell>
          <cell r="E134">
            <v>10694233.1</v>
          </cell>
          <cell r="F134">
            <v>12774383.68</v>
          </cell>
          <cell r="H134">
            <v>2080150.58</v>
          </cell>
        </row>
        <row r="135">
          <cell r="A135">
            <v>71201</v>
          </cell>
          <cell r="B135" t="str">
            <v>DIFF.COST OF RM-IND</v>
          </cell>
          <cell r="C135">
            <v>5397.79</v>
          </cell>
          <cell r="D135">
            <v>35198.86</v>
          </cell>
          <cell r="E135">
            <v>1530778.17</v>
          </cell>
          <cell r="F135">
            <v>2088725.95</v>
          </cell>
          <cell r="H135">
            <v>557947.78</v>
          </cell>
        </row>
        <row r="136">
          <cell r="A136">
            <v>71202</v>
          </cell>
          <cell r="B136" t="str">
            <v>DIFF.COST OF RM-IMP</v>
          </cell>
          <cell r="C136">
            <v>5985815.4199999999</v>
          </cell>
          <cell r="D136">
            <v>27216015.57</v>
          </cell>
          <cell r="E136">
            <v>27205825.670000002</v>
          </cell>
          <cell r="F136">
            <v>67187646.439999998</v>
          </cell>
          <cell r="H136">
            <v>39981820.770000003</v>
          </cell>
        </row>
        <row r="137">
          <cell r="A137">
            <v>71401</v>
          </cell>
          <cell r="B137" t="str">
            <v>CUSTOM DT- RM</v>
          </cell>
          <cell r="C137">
            <v>258266.09</v>
          </cell>
          <cell r="E137">
            <v>725104.79</v>
          </cell>
          <cell r="F137">
            <v>14280.15</v>
          </cell>
          <cell r="G137">
            <v>710824.64</v>
          </cell>
        </row>
        <row r="138">
          <cell r="A138">
            <v>71501</v>
          </cell>
          <cell r="B138" t="str">
            <v>FOREX FLUCT.-RM</v>
          </cell>
          <cell r="C138">
            <v>6937269.29</v>
          </cell>
          <cell r="D138">
            <v>6773679.0099999998</v>
          </cell>
          <cell r="E138">
            <v>209877085.11000001</v>
          </cell>
          <cell r="F138">
            <v>183355518.47</v>
          </cell>
          <cell r="G138">
            <v>26521566.640000001</v>
          </cell>
        </row>
        <row r="139">
          <cell r="A139">
            <v>71602</v>
          </cell>
          <cell r="B139" t="str">
            <v>ANALYSIS CHGS -R.M.</v>
          </cell>
          <cell r="E139">
            <v>6308</v>
          </cell>
          <cell r="G139">
            <v>6308</v>
          </cell>
        </row>
        <row r="140">
          <cell r="A140">
            <v>71801</v>
          </cell>
          <cell r="B140" t="str">
            <v>COST OF FG PRODUCED</v>
          </cell>
          <cell r="D140">
            <v>127560112.5</v>
          </cell>
          <cell r="E140">
            <v>92628287.5</v>
          </cell>
          <cell r="F140">
            <v>1316259637.5</v>
          </cell>
          <cell r="H140">
            <v>1223631350</v>
          </cell>
        </row>
        <row r="141">
          <cell r="A141">
            <v>71853</v>
          </cell>
          <cell r="B141" t="str">
            <v>COST OF FGOODS SOLD</v>
          </cell>
          <cell r="C141">
            <v>119322662.5</v>
          </cell>
          <cell r="D141">
            <v>88069362.5</v>
          </cell>
          <cell r="E141">
            <v>1384429762.5</v>
          </cell>
          <cell r="F141">
            <v>106531500</v>
          </cell>
          <cell r="G141">
            <v>1277898262.5</v>
          </cell>
        </row>
        <row r="142">
          <cell r="A142">
            <v>71856</v>
          </cell>
          <cell r="B142" t="str">
            <v>COST OF R.M.SOLD</v>
          </cell>
          <cell r="E142">
            <v>87921780.569999993</v>
          </cell>
          <cell r="F142">
            <v>32214611.949999999</v>
          </cell>
          <cell r="G142">
            <v>55707168.619999997</v>
          </cell>
        </row>
        <row r="143">
          <cell r="A143">
            <v>73101</v>
          </cell>
          <cell r="B143" t="str">
            <v>CONSP-S.&amp; SPARES(IND</v>
          </cell>
          <cell r="C143">
            <v>2462771.59</v>
          </cell>
          <cell r="D143">
            <v>3469703.52</v>
          </cell>
          <cell r="E143">
            <v>45823108.93</v>
          </cell>
          <cell r="F143">
            <v>10363404.539999999</v>
          </cell>
          <cell r="G143">
            <v>35459704.390000001</v>
          </cell>
        </row>
        <row r="144">
          <cell r="A144">
            <v>73102</v>
          </cell>
          <cell r="B144" t="str">
            <v>CONSP-RELINING MAT.(</v>
          </cell>
          <cell r="E144">
            <v>338000</v>
          </cell>
          <cell r="G144">
            <v>338000</v>
          </cell>
        </row>
        <row r="145">
          <cell r="A145">
            <v>73103</v>
          </cell>
          <cell r="B145" t="str">
            <v>CONSP-STORE/SPARE-IM</v>
          </cell>
          <cell r="C145">
            <v>4787682.42</v>
          </cell>
          <cell r="D145">
            <v>25014.75</v>
          </cell>
          <cell r="E145">
            <v>21169328.789999999</v>
          </cell>
          <cell r="F145">
            <v>1214462.6200000001</v>
          </cell>
          <cell r="G145">
            <v>19954866.170000002</v>
          </cell>
        </row>
        <row r="146">
          <cell r="A146">
            <v>73109</v>
          </cell>
          <cell r="B146" t="str">
            <v>INV.VALN ADJ-SPARES</v>
          </cell>
          <cell r="C146">
            <v>0.05</v>
          </cell>
          <cell r="D146">
            <v>537.16999999999996</v>
          </cell>
          <cell r="E146">
            <v>4208.25</v>
          </cell>
          <cell r="F146">
            <v>10601.71</v>
          </cell>
          <cell r="H146">
            <v>6393.46</v>
          </cell>
        </row>
        <row r="147">
          <cell r="A147">
            <v>73120</v>
          </cell>
          <cell r="B147" t="str">
            <v>CONSUMPTION S ACID</v>
          </cell>
          <cell r="C147">
            <v>326433790</v>
          </cell>
          <cell r="E147">
            <v>396783190</v>
          </cell>
          <cell r="F147">
            <v>1354800</v>
          </cell>
          <cell r="G147">
            <v>395428390</v>
          </cell>
        </row>
        <row r="148">
          <cell r="A148">
            <v>73201</v>
          </cell>
          <cell r="B148" t="str">
            <v>DIFF.COST-SPARES-IND</v>
          </cell>
          <cell r="C148">
            <v>18612.419999999998</v>
          </cell>
          <cell r="D148">
            <v>21568.45</v>
          </cell>
          <cell r="E148">
            <v>571770.96</v>
          </cell>
          <cell r="F148">
            <v>1214200.7</v>
          </cell>
          <cell r="H148">
            <v>642429.74</v>
          </cell>
        </row>
        <row r="149">
          <cell r="A149">
            <v>73202</v>
          </cell>
          <cell r="B149" t="str">
            <v>DIFF.COST-SPARES-IMP</v>
          </cell>
          <cell r="C149">
            <v>3360.41</v>
          </cell>
          <cell r="D149">
            <v>398780.15</v>
          </cell>
          <cell r="E149">
            <v>859424.87</v>
          </cell>
          <cell r="F149">
            <v>1047050.86</v>
          </cell>
          <cell r="H149">
            <v>187625.99</v>
          </cell>
        </row>
        <row r="150">
          <cell r="A150">
            <v>73401</v>
          </cell>
          <cell r="B150" t="str">
            <v>CUSTOM DT- SPARES</v>
          </cell>
          <cell r="E150">
            <v>3800.71</v>
          </cell>
          <cell r="G150">
            <v>3800.71</v>
          </cell>
        </row>
        <row r="151">
          <cell r="A151">
            <v>73501</v>
          </cell>
          <cell r="B151" t="str">
            <v>FOREX FLUCT.-SPARES</v>
          </cell>
          <cell r="C151">
            <v>266321.73</v>
          </cell>
          <cell r="D151">
            <v>279878.03000000003</v>
          </cell>
          <cell r="E151">
            <v>4960006.95</v>
          </cell>
          <cell r="F151">
            <v>4303011.58</v>
          </cell>
          <cell r="G151">
            <v>656995.37</v>
          </cell>
        </row>
        <row r="152">
          <cell r="A152">
            <v>73705</v>
          </cell>
          <cell r="B152" t="str">
            <v>CASH PURCHASE-ST&amp;SP</v>
          </cell>
          <cell r="C152">
            <v>475</v>
          </cell>
          <cell r="E152">
            <v>3830</v>
          </cell>
          <cell r="G152">
            <v>3830</v>
          </cell>
        </row>
        <row r="153">
          <cell r="A153">
            <v>74101</v>
          </cell>
          <cell r="B153" t="str">
            <v>POWER CHARGES</v>
          </cell>
          <cell r="C153">
            <v>7200990</v>
          </cell>
          <cell r="E153">
            <v>81431826</v>
          </cell>
          <cell r="F153">
            <v>7828956</v>
          </cell>
          <cell r="G153">
            <v>73602870</v>
          </cell>
        </row>
        <row r="154">
          <cell r="A154">
            <v>74201</v>
          </cell>
          <cell r="B154" t="str">
            <v>CONSP-PETROLEUM COST</v>
          </cell>
          <cell r="C154">
            <v>300415.90999999997</v>
          </cell>
          <cell r="D154">
            <v>248.61</v>
          </cell>
          <cell r="E154">
            <v>4952816.0599999996</v>
          </cell>
          <cell r="F154">
            <v>21021.55</v>
          </cell>
          <cell r="G154">
            <v>4931794.51</v>
          </cell>
        </row>
        <row r="155">
          <cell r="A155">
            <v>74203</v>
          </cell>
          <cell r="B155" t="str">
            <v>DIFF COST-PETROLEUM</v>
          </cell>
          <cell r="C155">
            <v>23847500</v>
          </cell>
          <cell r="E155">
            <v>39022635.799999997</v>
          </cell>
          <cell r="F155">
            <v>2640360.9</v>
          </cell>
          <cell r="G155">
            <v>36382274.899999999</v>
          </cell>
        </row>
        <row r="156">
          <cell r="A156">
            <v>74301</v>
          </cell>
          <cell r="B156" t="str">
            <v>WATER CHARGES</v>
          </cell>
          <cell r="C156">
            <v>911643.93</v>
          </cell>
          <cell r="E156">
            <v>10272493.890000001</v>
          </cell>
          <cell r="F156">
            <v>28481.01</v>
          </cell>
          <cell r="G156">
            <v>10244012.880000001</v>
          </cell>
        </row>
        <row r="157">
          <cell r="A157">
            <v>75101</v>
          </cell>
          <cell r="B157" t="str">
            <v>MACHINERY  REP.&amp; MAI</v>
          </cell>
          <cell r="C157">
            <v>6889089.3600000003</v>
          </cell>
          <cell r="D157">
            <v>717808.74</v>
          </cell>
          <cell r="E157">
            <v>68976267.989999995</v>
          </cell>
          <cell r="F157">
            <v>12104928.619999999</v>
          </cell>
          <cell r="G157">
            <v>56871339.369999997</v>
          </cell>
        </row>
        <row r="158">
          <cell r="A158">
            <v>75102</v>
          </cell>
          <cell r="B158" t="str">
            <v>MACHINERY AMC</v>
          </cell>
          <cell r="C158">
            <v>2206972</v>
          </cell>
          <cell r="D158">
            <v>2038.17</v>
          </cell>
          <cell r="E158">
            <v>21278965.859999999</v>
          </cell>
          <cell r="F158">
            <v>120099.64</v>
          </cell>
          <cell r="G158">
            <v>21158866.219999999</v>
          </cell>
        </row>
        <row r="159">
          <cell r="A159">
            <v>76101</v>
          </cell>
          <cell r="B159" t="str">
            <v>EXCISE DUTY-EXP</v>
          </cell>
          <cell r="C159">
            <v>2578648.83</v>
          </cell>
          <cell r="D159">
            <v>140295</v>
          </cell>
          <cell r="E159">
            <v>32598004.030000001</v>
          </cell>
          <cell r="F159">
            <v>477568.64</v>
          </cell>
          <cell r="G159">
            <v>32120435.390000001</v>
          </cell>
        </row>
        <row r="160">
          <cell r="A160">
            <v>76108</v>
          </cell>
          <cell r="B160" t="str">
            <v>CESS-EXP</v>
          </cell>
          <cell r="C160">
            <v>6.5</v>
          </cell>
          <cell r="E160">
            <v>117242.54</v>
          </cell>
          <cell r="F160">
            <v>1051</v>
          </cell>
          <cell r="G160">
            <v>116191.54</v>
          </cell>
        </row>
        <row r="161">
          <cell r="A161">
            <v>78105</v>
          </cell>
          <cell r="B161" t="str">
            <v>TECH. SERVICE CHARGE</v>
          </cell>
          <cell r="E161">
            <v>584697.25</v>
          </cell>
          <cell r="F161">
            <v>35700</v>
          </cell>
          <cell r="G161">
            <v>548997.25</v>
          </cell>
        </row>
        <row r="162">
          <cell r="A162">
            <v>78115</v>
          </cell>
          <cell r="B162" t="str">
            <v>CARRIAGE OUTWARD</v>
          </cell>
          <cell r="C162">
            <v>2850941.18</v>
          </cell>
          <cell r="D162">
            <v>3859109.45</v>
          </cell>
          <cell r="E162">
            <v>3911579.15</v>
          </cell>
          <cell r="F162">
            <v>3911579.15</v>
          </cell>
        </row>
        <row r="163">
          <cell r="A163">
            <v>78554</v>
          </cell>
          <cell r="B163" t="str">
            <v>CONV CHGS PROC GOOD</v>
          </cell>
          <cell r="D163">
            <v>33600</v>
          </cell>
          <cell r="E163">
            <v>175654.03</v>
          </cell>
          <cell r="F163">
            <v>33803.03</v>
          </cell>
          <cell r="G163">
            <v>141851</v>
          </cell>
        </row>
        <row r="164">
          <cell r="A164">
            <v>78560</v>
          </cell>
          <cell r="B164" t="str">
            <v>C.O.S.ROCK PEBBLES</v>
          </cell>
          <cell r="E164">
            <v>1763584.75</v>
          </cell>
          <cell r="G164">
            <v>1763584.75</v>
          </cell>
        </row>
        <row r="165">
          <cell r="A165">
            <v>81101</v>
          </cell>
          <cell r="B165" t="str">
            <v>SALARIES</v>
          </cell>
          <cell r="C165">
            <v>546882</v>
          </cell>
          <cell r="D165">
            <v>2908796</v>
          </cell>
          <cell r="E165">
            <v>7576180.1299999999</v>
          </cell>
          <cell r="F165">
            <v>3533155</v>
          </cell>
          <cell r="G165">
            <v>4043025.13</v>
          </cell>
        </row>
        <row r="166">
          <cell r="A166">
            <v>81102</v>
          </cell>
          <cell r="B166" t="str">
            <v>HRA</v>
          </cell>
          <cell r="C166">
            <v>212792</v>
          </cell>
          <cell r="E166">
            <v>2851820.67</v>
          </cell>
          <cell r="F166">
            <v>235900.67</v>
          </cell>
          <cell r="G166">
            <v>2615920</v>
          </cell>
        </row>
        <row r="167">
          <cell r="A167">
            <v>81103</v>
          </cell>
          <cell r="B167" t="str">
            <v>PERSONAL ALLOW.</v>
          </cell>
          <cell r="C167">
            <v>34646.300000000003</v>
          </cell>
          <cell r="E167">
            <v>391041.06</v>
          </cell>
          <cell r="F167">
            <v>28281.34</v>
          </cell>
          <cell r="G167">
            <v>362759.72</v>
          </cell>
        </row>
        <row r="168">
          <cell r="A168">
            <v>81105</v>
          </cell>
          <cell r="B168" t="str">
            <v>SPECIAL ALLOW.</v>
          </cell>
          <cell r="C168">
            <v>19380</v>
          </cell>
          <cell r="E168">
            <v>376836</v>
          </cell>
          <cell r="F168">
            <v>31003</v>
          </cell>
          <cell r="G168">
            <v>345833</v>
          </cell>
        </row>
        <row r="169">
          <cell r="A169">
            <v>81107</v>
          </cell>
          <cell r="B169" t="str">
            <v>LOCATION ALLOW.</v>
          </cell>
          <cell r="C169">
            <v>19550</v>
          </cell>
          <cell r="D169">
            <v>19668</v>
          </cell>
          <cell r="E169">
            <v>170418.48</v>
          </cell>
          <cell r="F169">
            <v>25952</v>
          </cell>
          <cell r="G169">
            <v>144466.48000000001</v>
          </cell>
        </row>
        <row r="170">
          <cell r="A170">
            <v>81110</v>
          </cell>
          <cell r="B170" t="str">
            <v>CONVEYANCE ALLOW.</v>
          </cell>
          <cell r="C170">
            <v>58876.94</v>
          </cell>
          <cell r="E170">
            <v>786615.14</v>
          </cell>
          <cell r="F170">
            <v>62820</v>
          </cell>
          <cell r="G170">
            <v>723795.14</v>
          </cell>
        </row>
        <row r="171">
          <cell r="A171">
            <v>81111</v>
          </cell>
          <cell r="B171" t="str">
            <v>BONUS</v>
          </cell>
          <cell r="C171">
            <v>106395</v>
          </cell>
          <cell r="E171">
            <v>1429147.1</v>
          </cell>
          <cell r="F171">
            <v>119734</v>
          </cell>
          <cell r="G171">
            <v>1309413.1000000001</v>
          </cell>
        </row>
        <row r="172">
          <cell r="A172">
            <v>81113</v>
          </cell>
          <cell r="B172" t="str">
            <v>INCENTIVE-WM</v>
          </cell>
          <cell r="E172">
            <v>2727750</v>
          </cell>
          <cell r="F172">
            <v>551000</v>
          </cell>
          <cell r="G172">
            <v>2176750</v>
          </cell>
        </row>
        <row r="173">
          <cell r="A173">
            <v>81114</v>
          </cell>
          <cell r="B173" t="str">
            <v>LEAVE ENCASHMENT</v>
          </cell>
          <cell r="E173">
            <v>62969.36</v>
          </cell>
          <cell r="G173">
            <v>62969.36</v>
          </cell>
        </row>
        <row r="174">
          <cell r="A174">
            <v>81131</v>
          </cell>
          <cell r="B174" t="str">
            <v>SALARY COST COMMON</v>
          </cell>
          <cell r="C174">
            <v>2360611.69</v>
          </cell>
          <cell r="E174">
            <v>16999181.239999998</v>
          </cell>
          <cell r="F174">
            <v>1919883</v>
          </cell>
          <cell r="G174">
            <v>15079298.24</v>
          </cell>
        </row>
        <row r="175">
          <cell r="A175">
            <v>81201</v>
          </cell>
          <cell r="B175" t="str">
            <v>CONTRIBUTION TO PF</v>
          </cell>
          <cell r="C175">
            <v>106144.59</v>
          </cell>
          <cell r="D175">
            <v>35501.79</v>
          </cell>
          <cell r="E175">
            <v>717526.52</v>
          </cell>
          <cell r="F175">
            <v>190626.51</v>
          </cell>
          <cell r="G175">
            <v>526900.01</v>
          </cell>
        </row>
        <row r="176">
          <cell r="A176">
            <v>81202</v>
          </cell>
          <cell r="B176" t="str">
            <v>CONTRIBUTION TO FPF</v>
          </cell>
          <cell r="C176">
            <v>90914.7</v>
          </cell>
          <cell r="D176">
            <v>30490.76</v>
          </cell>
          <cell r="E176">
            <v>570186.09</v>
          </cell>
          <cell r="F176">
            <v>152780.26999999999</v>
          </cell>
          <cell r="G176">
            <v>417405.82</v>
          </cell>
        </row>
        <row r="177">
          <cell r="A177">
            <v>81203</v>
          </cell>
          <cell r="B177" t="str">
            <v>ADMIN CHARGES - PF</v>
          </cell>
          <cell r="C177">
            <v>18063.740000000002</v>
          </cell>
          <cell r="D177">
            <v>6049.31</v>
          </cell>
          <cell r="E177">
            <v>116786.61</v>
          </cell>
          <cell r="F177">
            <v>31479.78</v>
          </cell>
          <cell r="G177">
            <v>85306.83</v>
          </cell>
        </row>
        <row r="178">
          <cell r="A178">
            <v>81204</v>
          </cell>
          <cell r="B178" t="str">
            <v>CONTRIBUTION TO ESI</v>
          </cell>
          <cell r="E178">
            <v>1833</v>
          </cell>
          <cell r="F178">
            <v>1833</v>
          </cell>
        </row>
        <row r="179">
          <cell r="A179">
            <v>81205</v>
          </cell>
          <cell r="B179" t="str">
            <v>CONTRIBUTION TO EDLI</v>
          </cell>
          <cell r="C179">
            <v>5458.54</v>
          </cell>
          <cell r="D179">
            <v>1830.68</v>
          </cell>
          <cell r="E179">
            <v>33695.31</v>
          </cell>
          <cell r="F179">
            <v>7378.48</v>
          </cell>
          <cell r="G179">
            <v>26316.83</v>
          </cell>
        </row>
        <row r="180">
          <cell r="A180">
            <v>81206</v>
          </cell>
          <cell r="B180" t="str">
            <v>ADMIN CHARGES - EDLI</v>
          </cell>
          <cell r="C180">
            <v>109.16</v>
          </cell>
          <cell r="D180">
            <v>36.61</v>
          </cell>
          <cell r="E180">
            <v>647.27</v>
          </cell>
          <cell r="F180">
            <v>146.18</v>
          </cell>
          <cell r="G180">
            <v>501.09</v>
          </cell>
        </row>
        <row r="181">
          <cell r="A181">
            <v>81301</v>
          </cell>
          <cell r="B181" t="str">
            <v>UNIFORM WASH REIMB</v>
          </cell>
          <cell r="C181">
            <v>69516.22</v>
          </cell>
          <cell r="E181">
            <v>895122.97</v>
          </cell>
          <cell r="F181">
            <v>69900.009999999995</v>
          </cell>
          <cell r="G181">
            <v>825222.96</v>
          </cell>
        </row>
        <row r="182">
          <cell r="A182">
            <v>81303</v>
          </cell>
          <cell r="B182" t="str">
            <v>VEHICLE MAINT REIMB</v>
          </cell>
          <cell r="C182">
            <v>129628.81</v>
          </cell>
          <cell r="E182">
            <v>1622456.33</v>
          </cell>
          <cell r="F182">
            <v>119640</v>
          </cell>
          <cell r="G182">
            <v>1502816.33</v>
          </cell>
        </row>
        <row r="183">
          <cell r="A183">
            <v>81323</v>
          </cell>
          <cell r="B183" t="str">
            <v>L T A</v>
          </cell>
          <cell r="C183">
            <v>434695</v>
          </cell>
          <cell r="D183">
            <v>433628.25</v>
          </cell>
          <cell r="E183">
            <v>2114012.58</v>
          </cell>
          <cell r="F183">
            <v>1679317.58</v>
          </cell>
          <cell r="G183">
            <v>434695</v>
          </cell>
        </row>
        <row r="184">
          <cell r="A184">
            <v>81324</v>
          </cell>
          <cell r="B184" t="str">
            <v>SUPERANNUA PREM</v>
          </cell>
          <cell r="C184">
            <v>192498</v>
          </cell>
          <cell r="D184">
            <v>112612.5</v>
          </cell>
          <cell r="E184">
            <v>891295</v>
          </cell>
          <cell r="F184">
            <v>698797</v>
          </cell>
          <cell r="G184">
            <v>192498</v>
          </cell>
        </row>
        <row r="185">
          <cell r="A185">
            <v>81325</v>
          </cell>
          <cell r="B185" t="str">
            <v>MEDICAL EXP REIMB</v>
          </cell>
          <cell r="C185">
            <v>112905.75</v>
          </cell>
          <cell r="E185">
            <v>236515</v>
          </cell>
          <cell r="F185">
            <v>11474</v>
          </cell>
          <cell r="G185">
            <v>225041</v>
          </cell>
        </row>
        <row r="186">
          <cell r="A186">
            <v>81354</v>
          </cell>
          <cell r="B186" t="str">
            <v>CANTEEN  EXPENSES</v>
          </cell>
          <cell r="C186">
            <v>53144</v>
          </cell>
          <cell r="E186">
            <v>224374</v>
          </cell>
          <cell r="G186">
            <v>224374</v>
          </cell>
        </row>
        <row r="187">
          <cell r="A187">
            <v>81355</v>
          </cell>
          <cell r="B187" t="str">
            <v>MARRIAGE GIFTS</v>
          </cell>
          <cell r="E187">
            <v>4000</v>
          </cell>
          <cell r="F187">
            <v>1000</v>
          </cell>
          <cell r="G187">
            <v>3000</v>
          </cell>
        </row>
        <row r="188">
          <cell r="A188">
            <v>81359</v>
          </cell>
          <cell r="B188" t="str">
            <v>SAFETY EXPENSES</v>
          </cell>
          <cell r="C188">
            <v>2295</v>
          </cell>
          <cell r="E188">
            <v>2295</v>
          </cell>
          <cell r="G188">
            <v>2295</v>
          </cell>
        </row>
        <row r="189">
          <cell r="A189">
            <v>81360</v>
          </cell>
          <cell r="B189" t="str">
            <v>TRAINING/SEMINAR EXP</v>
          </cell>
          <cell r="C189">
            <v>20185</v>
          </cell>
          <cell r="E189">
            <v>98227</v>
          </cell>
          <cell r="F189">
            <v>8000</v>
          </cell>
          <cell r="G189">
            <v>90227</v>
          </cell>
        </row>
        <row r="190">
          <cell r="A190">
            <v>81361</v>
          </cell>
          <cell r="B190" t="str">
            <v>WELFARE/FOOD EXP-OTH</v>
          </cell>
          <cell r="E190">
            <v>160668</v>
          </cell>
          <cell r="F190">
            <v>59808</v>
          </cell>
          <cell r="G190">
            <v>100860</v>
          </cell>
        </row>
        <row r="191">
          <cell r="A191">
            <v>81501</v>
          </cell>
          <cell r="B191" t="str">
            <v>GRATUITY</v>
          </cell>
          <cell r="E191">
            <v>40737</v>
          </cell>
          <cell r="F191">
            <v>40737</v>
          </cell>
        </row>
        <row r="192">
          <cell r="A192">
            <v>82201</v>
          </cell>
          <cell r="B192" t="str">
            <v>CARRIAGE OUTWARD</v>
          </cell>
          <cell r="C192">
            <v>4898900.26</v>
          </cell>
          <cell r="D192">
            <v>1850401.56</v>
          </cell>
          <cell r="E192">
            <v>18012039.93</v>
          </cell>
          <cell r="F192">
            <v>13011040.42</v>
          </cell>
          <cell r="G192">
            <v>5000999.51</v>
          </cell>
        </row>
        <row r="193">
          <cell r="A193">
            <v>82220</v>
          </cell>
          <cell r="B193" t="str">
            <v>Carriage Outward-oth</v>
          </cell>
          <cell r="E193">
            <v>1025349.53</v>
          </cell>
          <cell r="F193">
            <v>203251.81</v>
          </cell>
          <cell r="G193">
            <v>822097.72</v>
          </cell>
        </row>
        <row r="194">
          <cell r="A194">
            <v>82301</v>
          </cell>
          <cell r="B194" t="str">
            <v>TURNOVER TAX</v>
          </cell>
          <cell r="C194">
            <v>3131639</v>
          </cell>
          <cell r="D194">
            <v>1647344</v>
          </cell>
          <cell r="E194">
            <v>99949757.430000007</v>
          </cell>
          <cell r="F194">
            <v>72752572.430000007</v>
          </cell>
          <cell r="G194">
            <v>27197185</v>
          </cell>
        </row>
        <row r="195">
          <cell r="A195">
            <v>82404</v>
          </cell>
          <cell r="B195" t="str">
            <v>SELLING EXPENSES</v>
          </cell>
          <cell r="C195">
            <v>1494616</v>
          </cell>
          <cell r="E195">
            <v>1744775</v>
          </cell>
          <cell r="F195">
            <v>50594.19</v>
          </cell>
          <cell r="G195">
            <v>1694180.81</v>
          </cell>
        </row>
        <row r="196">
          <cell r="A196">
            <v>82505</v>
          </cell>
          <cell r="B196" t="str">
            <v>TRANSIT INSURA EXP</v>
          </cell>
          <cell r="E196">
            <v>453613</v>
          </cell>
          <cell r="F196">
            <v>101351</v>
          </cell>
          <cell r="G196">
            <v>352262</v>
          </cell>
        </row>
        <row r="197">
          <cell r="A197">
            <v>82507</v>
          </cell>
          <cell r="B197" t="str">
            <v>EXP FOR EXPORTS</v>
          </cell>
          <cell r="C197">
            <v>232380</v>
          </cell>
          <cell r="D197">
            <v>187082</v>
          </cell>
          <cell r="E197">
            <v>1150618.3600000001</v>
          </cell>
          <cell r="F197">
            <v>817812.36</v>
          </cell>
          <cell r="G197">
            <v>332806</v>
          </cell>
        </row>
        <row r="198">
          <cell r="A198">
            <v>82520</v>
          </cell>
          <cell r="B198" t="str">
            <v>Transporterincentive</v>
          </cell>
          <cell r="D198">
            <v>414832</v>
          </cell>
          <cell r="E198">
            <v>414832</v>
          </cell>
          <cell r="F198">
            <v>414832</v>
          </cell>
        </row>
        <row r="199">
          <cell r="A199">
            <v>82525</v>
          </cell>
          <cell r="B199" t="str">
            <v>TRANS INS-ROCK PHOS</v>
          </cell>
          <cell r="E199">
            <v>456168</v>
          </cell>
          <cell r="F199">
            <v>52894</v>
          </cell>
          <cell r="G199">
            <v>403274</v>
          </cell>
        </row>
        <row r="200">
          <cell r="A200">
            <v>82603</v>
          </cell>
          <cell r="B200" t="str">
            <v>QUANTITY DISCOUNT</v>
          </cell>
          <cell r="C200">
            <v>4827900.76</v>
          </cell>
          <cell r="D200">
            <v>3504266.89</v>
          </cell>
          <cell r="E200">
            <v>37330079.509999998</v>
          </cell>
          <cell r="F200">
            <v>28791495.66</v>
          </cell>
          <cell r="G200">
            <v>8538583.8499999996</v>
          </cell>
        </row>
        <row r="201">
          <cell r="A201">
            <v>82702</v>
          </cell>
          <cell r="B201" t="str">
            <v>FREIGHT SUBSIDY</v>
          </cell>
          <cell r="C201">
            <v>233620.39</v>
          </cell>
          <cell r="D201">
            <v>540366.05000000005</v>
          </cell>
          <cell r="E201">
            <v>2849799.49</v>
          </cell>
          <cell r="F201">
            <v>4031576.29</v>
          </cell>
          <cell r="H201">
            <v>1181776.8</v>
          </cell>
        </row>
        <row r="202">
          <cell r="A202">
            <v>82703</v>
          </cell>
          <cell r="B202" t="str">
            <v>LIQUIDITY DAMAGES</v>
          </cell>
          <cell r="E202">
            <v>611131</v>
          </cell>
          <cell r="F202">
            <v>981910</v>
          </cell>
          <cell r="H202">
            <v>370779</v>
          </cell>
        </row>
        <row r="203">
          <cell r="A203">
            <v>83201</v>
          </cell>
          <cell r="B203" t="str">
            <v>RATES &amp; TAXES</v>
          </cell>
          <cell r="D203">
            <v>96779</v>
          </cell>
          <cell r="E203">
            <v>782137</v>
          </cell>
          <cell r="F203">
            <v>631992</v>
          </cell>
          <cell r="G203">
            <v>150145</v>
          </cell>
        </row>
        <row r="204">
          <cell r="A204">
            <v>83301</v>
          </cell>
          <cell r="B204" t="str">
            <v>INSURA-FIXED ASSET</v>
          </cell>
          <cell r="C204">
            <v>199717</v>
          </cell>
          <cell r="E204">
            <v>2741655</v>
          </cell>
          <cell r="G204">
            <v>2741655</v>
          </cell>
        </row>
        <row r="205">
          <cell r="A205">
            <v>83305</v>
          </cell>
          <cell r="B205" t="str">
            <v>INSURANCE-OTHERS</v>
          </cell>
          <cell r="E205">
            <v>5935</v>
          </cell>
          <cell r="G205">
            <v>5935</v>
          </cell>
        </row>
        <row r="206">
          <cell r="A206">
            <v>83401</v>
          </cell>
          <cell r="B206" t="str">
            <v>TRAV STAFF-INLAND</v>
          </cell>
          <cell r="C206">
            <v>27122</v>
          </cell>
          <cell r="D206">
            <v>722501</v>
          </cell>
          <cell r="E206">
            <v>1176041</v>
          </cell>
          <cell r="F206">
            <v>729887</v>
          </cell>
          <cell r="G206">
            <v>446154</v>
          </cell>
        </row>
        <row r="207">
          <cell r="A207">
            <v>83402</v>
          </cell>
          <cell r="B207" t="str">
            <v>TRAV STAFF-FOREN</v>
          </cell>
          <cell r="E207">
            <v>449429</v>
          </cell>
          <cell r="F207">
            <v>208503</v>
          </cell>
          <cell r="G207">
            <v>240926</v>
          </cell>
        </row>
        <row r="208">
          <cell r="A208">
            <v>83403</v>
          </cell>
          <cell r="B208" t="str">
            <v>TRAV OTHERS-INLAND</v>
          </cell>
          <cell r="E208">
            <v>13194</v>
          </cell>
          <cell r="F208">
            <v>1781</v>
          </cell>
          <cell r="G208">
            <v>11413</v>
          </cell>
        </row>
        <row r="209">
          <cell r="A209">
            <v>83404</v>
          </cell>
          <cell r="B209" t="str">
            <v>TRAV OTHER-FOREN</v>
          </cell>
          <cell r="E209">
            <v>3900</v>
          </cell>
          <cell r="G209">
            <v>3900</v>
          </cell>
        </row>
        <row r="210">
          <cell r="A210">
            <v>83405</v>
          </cell>
          <cell r="B210" t="str">
            <v>CONVEYANCE EXP</v>
          </cell>
          <cell r="C210">
            <v>570</v>
          </cell>
          <cell r="E210">
            <v>11894</v>
          </cell>
          <cell r="G210">
            <v>11894</v>
          </cell>
        </row>
        <row r="211">
          <cell r="A211">
            <v>83406</v>
          </cell>
          <cell r="B211" t="str">
            <v>VEHICLE EXP-FUEL</v>
          </cell>
          <cell r="E211">
            <v>2340</v>
          </cell>
          <cell r="F211">
            <v>473</v>
          </cell>
          <cell r="G211">
            <v>1867</v>
          </cell>
        </row>
        <row r="212">
          <cell r="A212">
            <v>83409</v>
          </cell>
          <cell r="B212" t="str">
            <v>VEHICLE HIRE CHGS</v>
          </cell>
          <cell r="C212">
            <v>45005</v>
          </cell>
          <cell r="E212">
            <v>126922</v>
          </cell>
          <cell r="G212">
            <v>126922</v>
          </cell>
        </row>
        <row r="213">
          <cell r="A213">
            <v>83603</v>
          </cell>
          <cell r="B213" t="str">
            <v>LOSS ON SALE RK PBLS</v>
          </cell>
          <cell r="E213">
            <v>4413432.87</v>
          </cell>
          <cell r="F213">
            <v>104427.88</v>
          </cell>
          <cell r="G213">
            <v>4309004.99</v>
          </cell>
        </row>
        <row r="214">
          <cell r="A214">
            <v>84201</v>
          </cell>
          <cell r="B214" t="str">
            <v>BOOKS-FOREIGN</v>
          </cell>
          <cell r="E214">
            <v>93478</v>
          </cell>
          <cell r="G214">
            <v>93478</v>
          </cell>
        </row>
        <row r="215">
          <cell r="A215">
            <v>84202</v>
          </cell>
          <cell r="B215" t="str">
            <v>BOOKS-OTHERS</v>
          </cell>
          <cell r="E215">
            <v>10000</v>
          </cell>
          <cell r="G215">
            <v>10000</v>
          </cell>
        </row>
        <row r="216">
          <cell r="A216">
            <v>84205</v>
          </cell>
          <cell r="B216" t="str">
            <v>COURIER CHARGES</v>
          </cell>
          <cell r="E216">
            <v>5467</v>
          </cell>
          <cell r="G216">
            <v>5467</v>
          </cell>
        </row>
        <row r="217">
          <cell r="A217">
            <v>84207</v>
          </cell>
          <cell r="B217" t="str">
            <v>TEL&amp;TELEX CHGS</v>
          </cell>
          <cell r="C217">
            <v>4037</v>
          </cell>
          <cell r="D217">
            <v>17641</v>
          </cell>
          <cell r="E217">
            <v>166744</v>
          </cell>
          <cell r="F217">
            <v>21551</v>
          </cell>
          <cell r="G217">
            <v>145193</v>
          </cell>
        </row>
        <row r="218">
          <cell r="A218">
            <v>84218</v>
          </cell>
          <cell r="B218" t="str">
            <v>LICENS &amp; REGIST  FEE</v>
          </cell>
          <cell r="E218">
            <v>16200</v>
          </cell>
          <cell r="G218">
            <v>16200</v>
          </cell>
        </row>
        <row r="219">
          <cell r="A219">
            <v>84226</v>
          </cell>
          <cell r="B219" t="str">
            <v>ELECTR CHGS (ADMIN.)</v>
          </cell>
          <cell r="F219">
            <v>830</v>
          </cell>
          <cell r="H219">
            <v>830</v>
          </cell>
        </row>
        <row r="220">
          <cell r="A220">
            <v>84231</v>
          </cell>
          <cell r="B220" t="str">
            <v>POOJA EXPENSES</v>
          </cell>
          <cell r="E220">
            <v>1027</v>
          </cell>
          <cell r="G220">
            <v>1027</v>
          </cell>
        </row>
        <row r="221">
          <cell r="A221">
            <v>84233</v>
          </cell>
          <cell r="B221" t="str">
            <v>PRNTG &amp; STATIONERY</v>
          </cell>
          <cell r="E221">
            <v>10928.4</v>
          </cell>
          <cell r="G221">
            <v>10928.4</v>
          </cell>
        </row>
        <row r="222">
          <cell r="A222">
            <v>84235</v>
          </cell>
          <cell r="B222" t="str">
            <v>XEROX &amp; BINDING CHGS</v>
          </cell>
          <cell r="C222">
            <v>4032</v>
          </cell>
          <cell r="E222">
            <v>49180</v>
          </cell>
          <cell r="F222">
            <v>7192</v>
          </cell>
          <cell r="G222">
            <v>41988</v>
          </cell>
        </row>
        <row r="223">
          <cell r="A223">
            <v>84236</v>
          </cell>
          <cell r="B223" t="str">
            <v>IT EXPENSE/IT STATY.</v>
          </cell>
          <cell r="E223">
            <v>155</v>
          </cell>
          <cell r="G223">
            <v>155</v>
          </cell>
        </row>
        <row r="224">
          <cell r="A224">
            <v>84237</v>
          </cell>
          <cell r="B224" t="str">
            <v>BUSINESS PRO. EXP</v>
          </cell>
          <cell r="E224">
            <v>64017</v>
          </cell>
          <cell r="F224">
            <v>1775</v>
          </cell>
          <cell r="G224">
            <v>62242</v>
          </cell>
        </row>
        <row r="225">
          <cell r="A225">
            <v>84239</v>
          </cell>
          <cell r="B225" t="str">
            <v>PROFESSIONAL FEES</v>
          </cell>
          <cell r="E225">
            <v>227781</v>
          </cell>
          <cell r="F225">
            <v>32500</v>
          </cell>
          <cell r="G225">
            <v>195281</v>
          </cell>
        </row>
        <row r="226">
          <cell r="A226">
            <v>84243</v>
          </cell>
          <cell r="B226" t="str">
            <v>TESTING CHARGES</v>
          </cell>
          <cell r="C226">
            <v>44444.29</v>
          </cell>
          <cell r="E226">
            <v>258455.29</v>
          </cell>
          <cell r="G226">
            <v>258455.29</v>
          </cell>
        </row>
        <row r="227">
          <cell r="A227">
            <v>84250</v>
          </cell>
          <cell r="B227" t="str">
            <v>COIN ADJUSTMENT</v>
          </cell>
          <cell r="C227">
            <v>271.67</v>
          </cell>
          <cell r="D227">
            <v>14.9</v>
          </cell>
          <cell r="E227">
            <v>394.36</v>
          </cell>
          <cell r="F227">
            <v>53.19</v>
          </cell>
          <cell r="G227">
            <v>341.17</v>
          </cell>
        </row>
        <row r="228">
          <cell r="A228">
            <v>84251</v>
          </cell>
          <cell r="B228" t="str">
            <v>S. BALANCE W/O</v>
          </cell>
          <cell r="C228">
            <v>4.0999999999999996</v>
          </cell>
          <cell r="D228">
            <v>9.08</v>
          </cell>
          <cell r="E228">
            <v>63.24</v>
          </cell>
          <cell r="F228">
            <v>141.62</v>
          </cell>
          <cell r="H228">
            <v>78.38</v>
          </cell>
        </row>
        <row r="229">
          <cell r="A229">
            <v>84252</v>
          </cell>
          <cell r="B229" t="str">
            <v>MISC EXP</v>
          </cell>
          <cell r="C229">
            <v>6399</v>
          </cell>
          <cell r="E229">
            <v>24525</v>
          </cell>
          <cell r="G229">
            <v>24525</v>
          </cell>
        </row>
        <row r="230">
          <cell r="A230">
            <v>84253</v>
          </cell>
          <cell r="B230" t="str">
            <v>ADVERTISEMENT-ADMIN</v>
          </cell>
          <cell r="E230">
            <v>13200</v>
          </cell>
          <cell r="G230">
            <v>13200</v>
          </cell>
        </row>
        <row r="231">
          <cell r="A231">
            <v>84256</v>
          </cell>
          <cell r="B231" t="str">
            <v>PRIOR PERIOD EXPS.</v>
          </cell>
          <cell r="C231">
            <v>414832</v>
          </cell>
          <cell r="E231">
            <v>414832</v>
          </cell>
          <cell r="G231">
            <v>414832</v>
          </cell>
        </row>
        <row r="232">
          <cell r="A232">
            <v>84260</v>
          </cell>
          <cell r="B232" t="str">
            <v>ADVERTISEMENT-PURCH.</v>
          </cell>
          <cell r="E232">
            <v>4733</v>
          </cell>
          <cell r="G232">
            <v>4733</v>
          </cell>
        </row>
        <row r="233">
          <cell r="A233">
            <v>84280</v>
          </cell>
          <cell r="B233" t="str">
            <v>ADMIN COST COMMON</v>
          </cell>
          <cell r="C233">
            <v>1812890.47</v>
          </cell>
          <cell r="E233">
            <v>11245617.67</v>
          </cell>
          <cell r="F233">
            <v>961338</v>
          </cell>
          <cell r="G233">
            <v>10284279.67</v>
          </cell>
        </row>
        <row r="234">
          <cell r="A234">
            <v>84407</v>
          </cell>
          <cell r="B234" t="str">
            <v>R&amp;M OTHERS</v>
          </cell>
          <cell r="C234">
            <v>1011</v>
          </cell>
          <cell r="E234">
            <v>409496</v>
          </cell>
          <cell r="F234">
            <v>1983</v>
          </cell>
          <cell r="G234">
            <v>407513</v>
          </cell>
        </row>
        <row r="235">
          <cell r="A235">
            <v>85803</v>
          </cell>
          <cell r="B235" t="str">
            <v>INT IMPORT L.C</v>
          </cell>
          <cell r="C235">
            <v>3307432</v>
          </cell>
          <cell r="D235">
            <v>2261508</v>
          </cell>
          <cell r="E235">
            <v>56098806.479999997</v>
          </cell>
          <cell r="F235">
            <v>43346651.899999999</v>
          </cell>
          <cell r="G235">
            <v>12752154.58</v>
          </cell>
        </row>
        <row r="236">
          <cell r="A236">
            <v>86101</v>
          </cell>
          <cell r="B236" t="str">
            <v>FORIGN.EXH DIFF-F&amp;S</v>
          </cell>
          <cell r="C236">
            <v>622450</v>
          </cell>
          <cell r="D236">
            <v>622450</v>
          </cell>
          <cell r="E236">
            <v>693211.5</v>
          </cell>
          <cell r="F236">
            <v>669894.02</v>
          </cell>
          <cell r="G236">
            <v>23317.48</v>
          </cell>
        </row>
        <row r="237">
          <cell r="A237">
            <v>86106</v>
          </cell>
          <cell r="B237" t="str">
            <v>FORWARD COVER(FOREX)</v>
          </cell>
          <cell r="C237">
            <v>1983741</v>
          </cell>
          <cell r="D237">
            <v>1376188</v>
          </cell>
          <cell r="E237">
            <v>44264672.25</v>
          </cell>
          <cell r="F237">
            <v>35241481</v>
          </cell>
          <cell r="G237">
            <v>9023191.25</v>
          </cell>
        </row>
        <row r="238">
          <cell r="A238">
            <v>86110</v>
          </cell>
          <cell r="B238" t="str">
            <v>EXCHANGE P/L EXPORTS</v>
          </cell>
          <cell r="E238">
            <v>2382762.1</v>
          </cell>
          <cell r="F238">
            <v>1392794.38</v>
          </cell>
          <cell r="G238">
            <v>989967.72</v>
          </cell>
        </row>
        <row r="239">
          <cell r="A239">
            <v>86201</v>
          </cell>
          <cell r="B239" t="str">
            <v>CHG-L.C. COMMITTM.</v>
          </cell>
          <cell r="E239">
            <v>15347</v>
          </cell>
          <cell r="G239">
            <v>15347</v>
          </cell>
        </row>
        <row r="240">
          <cell r="A240">
            <v>86202</v>
          </cell>
          <cell r="B240" t="str">
            <v>CHG-L.C. USANCE</v>
          </cell>
          <cell r="E240">
            <v>1428679.06</v>
          </cell>
          <cell r="G240">
            <v>1428679.06</v>
          </cell>
        </row>
        <row r="241">
          <cell r="A241">
            <v>86203</v>
          </cell>
          <cell r="B241" t="str">
            <v>CHG-L.C. AMEND</v>
          </cell>
          <cell r="E241">
            <v>18310</v>
          </cell>
          <cell r="G241">
            <v>18310</v>
          </cell>
        </row>
        <row r="242">
          <cell r="A242">
            <v>86301</v>
          </cell>
          <cell r="B242" t="str">
            <v>CHG-BANK</v>
          </cell>
          <cell r="C242">
            <v>2000</v>
          </cell>
          <cell r="E242">
            <v>407575.33</v>
          </cell>
          <cell r="F242">
            <v>216</v>
          </cell>
          <cell r="G242">
            <v>407359.33</v>
          </cell>
        </row>
        <row r="243">
          <cell r="A243">
            <v>86303</v>
          </cell>
          <cell r="B243" t="str">
            <v>CHG-DD COMMISSION</v>
          </cell>
          <cell r="E243">
            <v>30</v>
          </cell>
          <cell r="F243">
            <v>407</v>
          </cell>
          <cell r="H243">
            <v>377</v>
          </cell>
        </row>
        <row r="244">
          <cell r="A244">
            <v>91201</v>
          </cell>
          <cell r="B244" t="str">
            <v>DEP- BUILD-FACTORY</v>
          </cell>
          <cell r="C244">
            <v>245999.05</v>
          </cell>
          <cell r="E244">
            <v>2951988.66</v>
          </cell>
          <cell r="G244">
            <v>2951988.66</v>
          </cell>
        </row>
        <row r="245">
          <cell r="A245">
            <v>91202</v>
          </cell>
          <cell r="B245" t="str">
            <v>DEP- BUILD-FACTORY-L</v>
          </cell>
          <cell r="C245">
            <v>6650.57</v>
          </cell>
          <cell r="E245">
            <v>79806.789999999994</v>
          </cell>
          <cell r="G245">
            <v>79806.789999999994</v>
          </cell>
        </row>
        <row r="246">
          <cell r="A246">
            <v>91211</v>
          </cell>
          <cell r="B246" t="str">
            <v>DEP-BUILD-OFFICE</v>
          </cell>
          <cell r="C246">
            <v>439.93</v>
          </cell>
          <cell r="E246">
            <v>1759.73</v>
          </cell>
          <cell r="G246">
            <v>1759.73</v>
          </cell>
        </row>
        <row r="247">
          <cell r="A247">
            <v>91301</v>
          </cell>
          <cell r="B247" t="str">
            <v>DEP-P &amp; MACHINERY</v>
          </cell>
          <cell r="C247">
            <v>12545558.539999999</v>
          </cell>
          <cell r="E247">
            <v>124387748.5</v>
          </cell>
          <cell r="G247">
            <v>124387748.5</v>
          </cell>
        </row>
        <row r="248">
          <cell r="A248">
            <v>91302</v>
          </cell>
          <cell r="B248" t="str">
            <v>DEP-ELECT. INSTALL.</v>
          </cell>
          <cell r="C248">
            <v>70577.990000000005</v>
          </cell>
          <cell r="D248">
            <v>6737.21</v>
          </cell>
          <cell r="E248">
            <v>146379.95000000001</v>
          </cell>
          <cell r="F248">
            <v>6737.21</v>
          </cell>
          <cell r="G248">
            <v>139642.74</v>
          </cell>
        </row>
        <row r="249">
          <cell r="A249">
            <v>91361</v>
          </cell>
          <cell r="B249" t="str">
            <v>DEP-OFFICE EQUIP</v>
          </cell>
          <cell r="C249">
            <v>5306.81</v>
          </cell>
          <cell r="E249">
            <v>15434.17</v>
          </cell>
          <cell r="G249">
            <v>15434.17</v>
          </cell>
        </row>
        <row r="250">
          <cell r="A250">
            <v>91362</v>
          </cell>
          <cell r="B250" t="str">
            <v>DEP.-I.T. EQUIP</v>
          </cell>
          <cell r="C250">
            <v>4142.74</v>
          </cell>
          <cell r="E250">
            <v>46713.99</v>
          </cell>
          <cell r="G250">
            <v>46713.99</v>
          </cell>
        </row>
        <row r="251">
          <cell r="A251">
            <v>91401</v>
          </cell>
          <cell r="B251" t="str">
            <v>DEP-FURNITURE</v>
          </cell>
          <cell r="C251">
            <v>408.09</v>
          </cell>
          <cell r="E251">
            <v>3794.76</v>
          </cell>
          <cell r="G251">
            <v>3794.76</v>
          </cell>
        </row>
        <row r="252">
          <cell r="A252">
            <v>91501</v>
          </cell>
          <cell r="B252" t="str">
            <v>DEP-VEHICLES.</v>
          </cell>
          <cell r="C252">
            <v>3096.84</v>
          </cell>
          <cell r="E252">
            <v>37162.1</v>
          </cell>
          <cell r="G252">
            <v>37162.1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-log - proj. rate"/>
      <sheetName val="po-log - curr. rate"/>
      <sheetName val="Attm. # 3"/>
      <sheetName val="x-rate"/>
      <sheetName val="2.7 - PA"/>
      <sheetName val="NP"/>
      <sheetName val="bh-recon"/>
      <sheetName val="FE Variation - VPCL"/>
      <sheetName val="Main Bs Cr"/>
      <sheetName val="deb"/>
      <sheetName val="CMA Calculations"/>
      <sheetName val="Sheet2"/>
      <sheetName val="Interest 30-11-01 not PA 7%"/>
      <sheetName val="po-log_-_proj__rate"/>
      <sheetName val="po-log_-_curr__rate"/>
      <sheetName val="Attm__#_3"/>
      <sheetName val="2_7_-_PA"/>
      <sheetName val="FE_Variation_-_VPCL"/>
      <sheetName val="Main_Bs_Cr"/>
      <sheetName val="po-log_-_proj__rate1"/>
      <sheetName val="po-log_-_curr__rate1"/>
      <sheetName val="Attm__#_31"/>
      <sheetName val="2_7_-_PA1"/>
      <sheetName val="FE_Variation_-_VPCL1"/>
      <sheetName val="Main_Bs_Cr1"/>
      <sheetName val="CMA_Calculations"/>
      <sheetName val="Interest_30-11-01_not_PA_7%"/>
      <sheetName val="TB"/>
      <sheetName val="PO LOG Exposure"/>
      <sheetName val="po-log_-_proj__rate2"/>
      <sheetName val="po-log_-_curr__rate2"/>
      <sheetName val="Attm__#_32"/>
      <sheetName val="2_7_-_PA2"/>
      <sheetName val="FE_Variation_-_VPCL2"/>
      <sheetName val="Main_Bs_Cr2"/>
      <sheetName val="CMA_Calculations1"/>
      <sheetName val="Interest_30-11-01_not_PA_7%1"/>
      <sheetName val="Codes"/>
      <sheetName val="Instruction Sheet"/>
      <sheetName val="Exclusion List"/>
      <sheetName val="Civil Work"/>
      <sheetName val="F-C"/>
      <sheetName val="1612.01AL - INT AM&amp;NIEP"/>
      <sheetName val="2.1. Claimed Not Ack as debts"/>
      <sheetName val="2.2. Unitech Contingent"/>
      <sheetName val="2.4. Service Tax Contingent"/>
      <sheetName val="6. Auditor Payment"/>
      <sheetName val="7. Pauling Joint Venture"/>
      <sheetName val="8. Non Provision"/>
      <sheetName val="5. MR"/>
      <sheetName val="31. EPS"/>
      <sheetName val="13. Finance Lease"/>
      <sheetName val="18. Earnings"/>
      <sheetName val="Workings"/>
      <sheetName val="Financial Information"/>
      <sheetName val="tdint"/>
      <sheetName val="Cash flow details"/>
      <sheetName val="p &amp;l stpwise"/>
      <sheetName val="p &amp;l stpwise dec03"/>
      <sheetName val="3"/>
      <sheetName val="Waterfall templates"/>
      <sheetName val="Tax"/>
      <sheetName val="Civil Boq"/>
      <sheetName val="tipos de cambioC"/>
      <sheetName val="AR"/>
      <sheetName val="XREF"/>
      <sheetName val="Breakup Value Working"/>
      <sheetName val="Consolidated"/>
      <sheetName val="Additions9900"/>
      <sheetName val="Financials"/>
      <sheetName val="SCB - Annexure A"/>
      <sheetName val="CG - SLR Investments"/>
      <sheetName val="JV-SUB"/>
      <sheetName val="wwww"/>
      <sheetName val="CBS"/>
      <sheetName val="Edit(01)"/>
    </sheetNames>
    <sheetDataSet>
      <sheetData sheetId="0" refreshError="1"/>
      <sheetData sheetId="1" refreshError="1">
        <row r="91">
          <cell r="AH91">
            <v>32441711.919000741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91">
          <cell r="AH91">
            <v>32441711.919000741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>
        <row r="91">
          <cell r="AH91">
            <v>32441711.919000741</v>
          </cell>
        </row>
      </sheetData>
      <sheetData sheetId="30">
        <row r="91">
          <cell r="AH91">
            <v>32441711.919000741</v>
          </cell>
        </row>
      </sheetData>
      <sheetData sheetId="31">
        <row r="91">
          <cell r="AH91">
            <v>32441711.919000741</v>
          </cell>
        </row>
      </sheetData>
      <sheetData sheetId="32">
        <row r="91">
          <cell r="AH91">
            <v>32441711.919000741</v>
          </cell>
        </row>
      </sheetData>
      <sheetData sheetId="33">
        <row r="91">
          <cell r="AH91">
            <v>32441711.919000741</v>
          </cell>
        </row>
      </sheetData>
      <sheetData sheetId="34">
        <row r="91">
          <cell r="AH91">
            <v>32441711.919000741</v>
          </cell>
        </row>
      </sheetData>
      <sheetData sheetId="35">
        <row r="91">
          <cell r="AH91">
            <v>32441711.919000741</v>
          </cell>
        </row>
      </sheetData>
      <sheetData sheetId="36">
        <row r="91">
          <cell r="AH91">
            <v>32441711.919000741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  <sheetName val="Lead"/>
      <sheetName val="sch"/>
      <sheetName val="1.2"/>
      <sheetName val="Bal Sheet"/>
      <sheetName val="START"/>
      <sheetName val="QOS9900"/>
      <sheetName val="NAGAR"/>
      <sheetName val="Controls"/>
      <sheetName val="Liability Mgmt"/>
      <sheetName val="Activity Codes"/>
      <sheetName val="1612.01AL - INT AM&amp;NIEP"/>
      <sheetName val="Basic"/>
      <sheetName val="Trial Balance"/>
      <sheetName val="BS-203"/>
      <sheetName val="Quote Sheet"/>
      <sheetName val="DEP WORKING"/>
      <sheetName val="Bank control chart"/>
      <sheetName val="wwww"/>
      <sheetName val="Caption List"/>
      <sheetName val="PRODN&amp;SALES-CHART"/>
      <sheetName val="Unit Rate"/>
      <sheetName val="LC6"/>
      <sheetName val="Index"/>
      <sheetName val="Ref"/>
      <sheetName val="KPIs"/>
      <sheetName val="trial bal"/>
      <sheetName val="Cover sheet"/>
      <sheetName val="SIEVE"/>
      <sheetName val="STEEL STRUCTURE"/>
      <sheetName val="Data"/>
      <sheetName val="Summary year Plan"/>
      <sheetName val="Attributes"/>
      <sheetName val="P87-SL98"/>
      <sheetName val="East Lobe 3"/>
      <sheetName val="Sheet1"/>
      <sheetName val="p &amp;l stpwise"/>
      <sheetName val="XREF"/>
      <sheetName val="tdint"/>
      <sheetName val="BS"/>
      <sheetName val="9-13"/>
      <sheetName val="P&amp;L"/>
      <sheetName val="14-15"/>
      <sheetName val="5-8"/>
      <sheetName val="Cash flow details"/>
      <sheetName val="Input Sheet"/>
      <sheetName val="Output Sheet"/>
      <sheetName val="USD"/>
      <sheetName val="Summary"/>
      <sheetName val="Modifed"/>
      <sheetName val="Pivot"/>
      <sheetName val="SAP ITC"/>
      <sheetName val="Tax Code-1"/>
      <sheetName val="P20"/>
      <sheetName val="Challan"/>
      <sheetName val="Update Macro"/>
      <sheetName val="Setting"/>
      <sheetName val="Dont Alter"/>
      <sheetName val="Grouping"/>
      <sheetName val="Cost-Dist"/>
      <sheetName val="5"/>
      <sheetName val="11. B-17"/>
      <sheetName val="Fact Trial"/>
      <sheetName val="Lists"/>
      <sheetName val="MF NAV&amp;MARKET VALUE 31.03.2006"/>
      <sheetName val="MAR EX"/>
      <sheetName val="F.2.4.1_HALB"/>
      <sheetName val="BS Schdl-3-Fixed Assets"/>
      <sheetName val="co lease rental"/>
      <sheetName val="UNNEGOED"/>
    </sheetNames>
    <sheetDataSet>
      <sheetData sheetId="0" refreshError="1">
        <row r="3">
          <cell r="B3">
            <v>79000000</v>
          </cell>
        </row>
        <row r="4">
          <cell r="B4">
            <v>75000000</v>
          </cell>
        </row>
        <row r="15">
          <cell r="B15">
            <v>3080000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3">
          <cell r="B3">
            <v>190028198</v>
          </cell>
        </row>
      </sheetData>
      <sheetData sheetId="62">
        <row r="3">
          <cell r="B3">
            <v>190028198</v>
          </cell>
        </row>
      </sheetData>
      <sheetData sheetId="63">
        <row r="3">
          <cell r="B3">
            <v>190028198</v>
          </cell>
        </row>
      </sheetData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"/>
      <sheetName val="9.1 FY 23"/>
      <sheetName val="MCLR "/>
      <sheetName val="Incremental O&amp;M Koradi"/>
      <sheetName val="CPR8-9 UDL impact"/>
      <sheetName val="KRD_8-10 LD impact"/>
      <sheetName val="Parli8 UDL impact"/>
      <sheetName val="BTPS_4-5 LD Impact"/>
      <sheetName val="FY 19-20"/>
      <sheetName val="FY 20-21"/>
      <sheetName val="FY 21-22"/>
      <sheetName val="Others_MYT"/>
      <sheetName val="O&amp;M_normative"/>
      <sheetName val="Revenue loss due to higher aux"/>
      <sheetName val="Generation_MYT"/>
      <sheetName val="Sheet1"/>
      <sheetName val="Fuel Projection"/>
      <sheetName val="Op Parameters MYT"/>
      <sheetName val="FY 22-23"/>
      <sheetName val="FY 23-24"/>
      <sheetName val="FY 24-25 H1"/>
      <sheetName val="FY 24-25 H2"/>
      <sheetName val="FY 24-25 total"/>
      <sheetName val="Capitalisation_MYT"/>
      <sheetName val="FY 25-26"/>
      <sheetName val="FY 26-27"/>
      <sheetName val="FY 27-28"/>
      <sheetName val="FY 28-29"/>
      <sheetName val="FY 29-30"/>
      <sheetName val="COD's"/>
      <sheetName val="Esc rates"/>
      <sheetName val="O&amp;M_New Plants"/>
      <sheetName val="Limestone Cal."/>
      <sheetName val="Notinal interest"/>
      <sheetName val="FSA linkage"/>
      <sheetName val="Corporate Asset Add FY 23&amp;FY24"/>
      <sheetName val="Review Order claimed allow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76">
          <cell r="P576">
            <v>1.0966819999999999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Sheet6"/>
      <sheetName val="pmts"/>
      <sheetName val="JE"/>
      <sheetName val="utilisation"/>
      <sheetName val="LOSS BOOKING"/>
      <sheetName val="Oustanding Balances"/>
      <sheetName val="7.875%"/>
      <sheetName val="8.500%"/>
      <sheetName val="31.3LOANBAL"/>
      <sheetName val="MONTHWISE"/>
      <sheetName val="swaps"/>
      <sheetName val="var summ"/>
      <sheetName val="EF"/>
      <sheetName val="41"/>
      <sheetName val="11"/>
      <sheetName val="Sheet5"/>
      <sheetName val="12"/>
      <sheetName val="16"/>
      <sheetName val="jojo-17"/>
      <sheetName val="17 "/>
      <sheetName val="TISCO13th bill"/>
      <sheetName val="discount"/>
      <sheetName val="av rate"/>
      <sheetName val="XREF"/>
      <sheetName val="Tickmarks"/>
      <sheetName val="16-capn"/>
      <sheetName val="17"/>
      <sheetName val="buyback"/>
      <sheetName val="caprev"/>
      <sheetName val="repatje"/>
      <sheetName val="Sheet4"/>
      <sheetName val="profit on repat"/>
      <sheetName val="Sheet1"/>
      <sheetName val="swap"/>
      <sheetName val="rough"/>
      <sheetName val="yhm"/>
      <sheetName val="Sheet3"/>
      <sheetName val="Sheet2"/>
      <sheetName val="realgnments2001"/>
      <sheetName val="realignment2000"/>
      <sheetName val="realignment99"/>
      <sheetName val="realignment98"/>
      <sheetName val="cd etc"/>
      <sheetName val="chaseAc"/>
      <sheetName val="Issue exp"/>
      <sheetName val="disc"/>
      <sheetName val="jojoadjt03"/>
      <sheetName val="jojoadjt02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8">
          <cell r="J28">
            <v>-103028415</v>
          </cell>
          <cell r="K28" t="str">
            <v>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3">
          <cell r="A3">
            <v>230585303.5</v>
          </cell>
          <cell r="B3">
            <v>230585303.5</v>
          </cell>
          <cell r="D3" t="str">
            <v>INTEREST AND FINANCE CHARGES LEADSHEET</v>
          </cell>
          <cell r="E3" t="str">
            <v>!</v>
          </cell>
        </row>
        <row r="5">
          <cell r="A5">
            <v>-14737737</v>
          </cell>
          <cell r="B5">
            <v>-14737737</v>
          </cell>
          <cell r="D5" t="str">
            <v>PROVISIONS FOR SEC./ UNSEC. LOANS LEADSHEET</v>
          </cell>
          <cell r="E5" t="str">
            <v>!</v>
          </cell>
        </row>
        <row r="6">
          <cell r="A6">
            <v>-1639937440</v>
          </cell>
          <cell r="B6">
            <v>-1639937440</v>
          </cell>
          <cell r="D6" t="str">
            <v>UNSECURED LOANS LEADSHEET</v>
          </cell>
          <cell r="E6" t="str">
            <v>!</v>
          </cell>
        </row>
        <row r="7">
          <cell r="A7">
            <v>-842699986</v>
          </cell>
          <cell r="B7">
            <v>-842699986</v>
          </cell>
          <cell r="D7" t="str">
            <v>UNSECURED LOANS LEADSHEET</v>
          </cell>
          <cell r="E7" t="str">
            <v>!</v>
          </cell>
        </row>
        <row r="8">
          <cell r="A8">
            <v>-103028415</v>
          </cell>
          <cell r="B8">
            <v>-103028415</v>
          </cell>
          <cell r="D8" t="str">
            <v>INTEREST AND FINANCE CHARGES LEADSHEET</v>
          </cell>
          <cell r="E8" t="str">
            <v>!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01"/>
    </sheet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rans_Letter"/>
      <sheetName val="Index"/>
      <sheetName val="Abbreviations"/>
      <sheetName val="Lead_Index"/>
      <sheetName val="Lead PL"/>
      <sheetName val="Lead CF"/>
      <sheetName val="Lead BS"/>
      <sheetName val="PL_Index"/>
      <sheetName val="PL1"/>
      <sheetName val="PL2"/>
      <sheetName val="PL3"/>
      <sheetName val="PL4"/>
      <sheetName val="PL5"/>
      <sheetName val="PL6-Revenue Bridge"/>
      <sheetName val="PL7"/>
      <sheetName val="PL8"/>
      <sheetName val="PL9"/>
      <sheetName val="PL10"/>
      <sheetName val="PL11"/>
      <sheetName val="PL12"/>
      <sheetName val="PL13"/>
      <sheetName val="PL14"/>
      <sheetName val="PL15"/>
      <sheetName val="PL16"/>
      <sheetName val="PL17"/>
      <sheetName val="PL18"/>
      <sheetName val="PL19"/>
      <sheetName val="PL20"/>
      <sheetName val="PL21"/>
      <sheetName val="PL22"/>
      <sheetName val="PL23"/>
      <sheetName val="PL24"/>
      <sheetName val="BS_Index"/>
      <sheetName val="BS1"/>
      <sheetName val="BS2"/>
      <sheetName val="BS3"/>
      <sheetName val="BS4"/>
      <sheetName val="BS5"/>
      <sheetName val="BS6"/>
      <sheetName val="BS7"/>
      <sheetName val="BS8"/>
      <sheetName val="BS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WC_Index"/>
      <sheetName val="WC1"/>
      <sheetName val="WC2"/>
      <sheetName val="FC_Index"/>
      <sheetName val="FC1"/>
      <sheetName val="FC2"/>
      <sheetName val="AG_Index"/>
      <sheetName val="AG1"/>
      <sheetName val="AG2"/>
      <sheetName val="AG3"/>
      <sheetName val="AG4"/>
      <sheetName val="AG5"/>
      <sheetName val="AG6"/>
      <sheetName val="Sheet8S"/>
      <sheetName val="Sheet4S"/>
      <sheetName val="Sheet01S"/>
      <sheetName val="Sheet12S"/>
      <sheetName val="Determination of Threshold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A6" t="str">
            <v>Currency:Rsm</v>
          </cell>
        </row>
        <row r="14">
          <cell r="B14">
            <v>11883.978000000001</v>
          </cell>
        </row>
        <row r="21">
          <cell r="B21">
            <v>18547.707000000002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8"/>
  <sheetViews>
    <sheetView showGridLines="0" tabSelected="1" zoomScale="65" workbookViewId="0">
      <selection activeCell="D20" sqref="D20"/>
    </sheetView>
  </sheetViews>
  <sheetFormatPr defaultRowHeight="14.5" x14ac:dyDescent="0.35"/>
  <cols>
    <col min="2" max="2" width="22.36328125" customWidth="1"/>
    <col min="3" max="3" width="14.7265625" customWidth="1"/>
    <col min="4" max="4" width="15.36328125" customWidth="1"/>
    <col min="5" max="5" width="10.54296875" customWidth="1"/>
  </cols>
  <sheetData>
    <row r="2" spans="2:5" x14ac:dyDescent="0.35">
      <c r="B2" s="191" t="s">
        <v>197</v>
      </c>
      <c r="C2" s="192" t="s">
        <v>179</v>
      </c>
      <c r="D2" s="192"/>
      <c r="E2" s="192"/>
    </row>
    <row r="3" spans="2:5" ht="52" x14ac:dyDescent="0.35">
      <c r="B3" s="191"/>
      <c r="C3" s="182" t="s">
        <v>192</v>
      </c>
      <c r="D3" s="182" t="s">
        <v>193</v>
      </c>
      <c r="E3" s="182" t="s">
        <v>18</v>
      </c>
    </row>
    <row r="4" spans="2:5" x14ac:dyDescent="0.35">
      <c r="B4" s="190"/>
      <c r="C4" s="182" t="s">
        <v>194</v>
      </c>
      <c r="D4" s="182" t="s">
        <v>195</v>
      </c>
      <c r="E4" s="182" t="s">
        <v>196</v>
      </c>
    </row>
    <row r="5" spans="2:5" x14ac:dyDescent="0.35">
      <c r="B5" s="183" t="s">
        <v>180</v>
      </c>
      <c r="C5" s="184">
        <f>'FY 22-23_750 kcalkg'!$E$286</f>
        <v>319.04472347806734</v>
      </c>
      <c r="D5" s="184">
        <f>'FY 22-23_650 kcalkg'!$E$286</f>
        <v>311.53617125464484</v>
      </c>
      <c r="E5" s="185">
        <f>C5-D5</f>
        <v>7.5085522234224982</v>
      </c>
    </row>
    <row r="6" spans="2:5" x14ac:dyDescent="0.35">
      <c r="B6" s="183" t="s">
        <v>181</v>
      </c>
      <c r="C6" s="184">
        <f>'FY 22-23_750 kcalkg'!$G$286</f>
        <v>3455.0532976102827</v>
      </c>
      <c r="D6" s="184">
        <f>'FY 22-23_650 kcalkg'!$G$286</f>
        <v>3363.760197649885</v>
      </c>
      <c r="E6" s="185">
        <f t="shared" ref="E6:E17" si="0">C6-D6</f>
        <v>91.29309996039774</v>
      </c>
    </row>
    <row r="7" spans="2:5" x14ac:dyDescent="0.35">
      <c r="B7" s="183" t="s">
        <v>182</v>
      </c>
      <c r="C7" s="184">
        <f>'FY 22-23_750 kcalkg'!$O$286</f>
        <v>1519.6588778171606</v>
      </c>
      <c r="D7" s="184">
        <f>'FY 22-23_650 kcalkg'!$O$286</f>
        <v>1483.1334107342584</v>
      </c>
      <c r="E7" s="185">
        <f t="shared" si="0"/>
        <v>36.525467082902196</v>
      </c>
    </row>
    <row r="8" spans="2:5" x14ac:dyDescent="0.35">
      <c r="B8" s="186" t="s">
        <v>183</v>
      </c>
      <c r="C8" s="184">
        <f>'FY 22-23_750 kcalkg'!$I$286</f>
        <v>370.93616773844531</v>
      </c>
      <c r="D8" s="184">
        <f>'FY 22-23_650 kcalkg'!$I$286</f>
        <v>366.29504739785239</v>
      </c>
      <c r="E8" s="185">
        <f t="shared" si="0"/>
        <v>4.64112034059292</v>
      </c>
    </row>
    <row r="9" spans="2:5" x14ac:dyDescent="0.35">
      <c r="B9" s="183" t="s">
        <v>184</v>
      </c>
      <c r="C9" s="184">
        <f>'FY 22-23_750 kcalkg'!$K$286</f>
        <v>1159.6184457510976</v>
      </c>
      <c r="D9" s="184">
        <f>'FY 22-23_650 kcalkg'!$K$286</f>
        <v>1129.2331921131463</v>
      </c>
      <c r="E9" s="185">
        <f t="shared" si="0"/>
        <v>30.385253637951337</v>
      </c>
    </row>
    <row r="10" spans="2:5" x14ac:dyDescent="0.35">
      <c r="B10" s="187" t="s">
        <v>186</v>
      </c>
      <c r="C10" s="184">
        <f>'FY 22-23_750 kcalkg'!$L$286</f>
        <v>1008.4649894881248</v>
      </c>
      <c r="D10" s="184">
        <f>'FY 22-23_650 kcalkg'!$L$286</f>
        <v>979.14900847033027</v>
      </c>
      <c r="E10" s="185">
        <f t="shared" si="0"/>
        <v>29.31598101779457</v>
      </c>
    </row>
    <row r="11" spans="2:5" x14ac:dyDescent="0.35">
      <c r="B11" s="183" t="s">
        <v>187</v>
      </c>
      <c r="C11" s="184">
        <f>'FY 22-23_750 kcalkg'!$M$286</f>
        <v>1233.754662977874</v>
      </c>
      <c r="D11" s="184">
        <f>'FY 22-23_650 kcalkg'!$M$286</f>
        <v>1228.1224443803651</v>
      </c>
      <c r="E11" s="185">
        <f t="shared" si="0"/>
        <v>5.6322185975088814</v>
      </c>
    </row>
    <row r="12" spans="2:5" x14ac:dyDescent="0.35">
      <c r="B12" s="183" t="s">
        <v>188</v>
      </c>
      <c r="C12" s="184">
        <f>'FY 22-23_750 kcalkg'!$P$286</f>
        <v>1126.0752412301072</v>
      </c>
      <c r="D12" s="184">
        <f>'FY 22-23_650 kcalkg'!$P$286</f>
        <v>1110.5411137448293</v>
      </c>
      <c r="E12" s="185">
        <f t="shared" si="0"/>
        <v>15.53412748527785</v>
      </c>
    </row>
    <row r="13" spans="2:5" x14ac:dyDescent="0.35">
      <c r="B13" s="183" t="s">
        <v>189</v>
      </c>
      <c r="C13" s="184">
        <f>'FY 22-23_750 kcalkg'!$F$286</f>
        <v>2310.0879525373866</v>
      </c>
      <c r="D13" s="184">
        <f>'FY 22-23_650 kcalkg'!$F$286</f>
        <v>2265.8584065977852</v>
      </c>
      <c r="E13" s="185">
        <f t="shared" si="0"/>
        <v>44.229545939601394</v>
      </c>
    </row>
    <row r="14" spans="2:5" x14ac:dyDescent="0.35">
      <c r="B14" s="183" t="s">
        <v>190</v>
      </c>
      <c r="C14" s="184">
        <f>'FY 22-23_750 kcalkg'!$J$286</f>
        <v>3288.6089738487613</v>
      </c>
      <c r="D14" s="184">
        <f>'FY 22-23_650 kcalkg'!$J$286</f>
        <v>3284.1178206480886</v>
      </c>
      <c r="E14" s="185">
        <f t="shared" si="0"/>
        <v>4.4911532006726702</v>
      </c>
    </row>
    <row r="15" spans="2:5" x14ac:dyDescent="0.35">
      <c r="B15" s="183" t="s">
        <v>191</v>
      </c>
      <c r="C15" s="184">
        <f>'FY 22-23_750 kcalkg'!$H$286</f>
        <v>2438.9274557172971</v>
      </c>
      <c r="D15" s="184">
        <f>'FY 22-23_650 kcalkg'!$H$286</f>
        <v>2385.9273673532248</v>
      </c>
      <c r="E15" s="185">
        <f t="shared" si="0"/>
        <v>53.000088364072326</v>
      </c>
    </row>
    <row r="16" spans="2:5" x14ac:dyDescent="0.35">
      <c r="B16" s="187" t="s">
        <v>10</v>
      </c>
      <c r="C16" s="184">
        <f>'FY 22-23_750 kcalkg'!$N$286</f>
        <v>502.8266832958642</v>
      </c>
      <c r="D16" s="184">
        <f>'FY 22-23_650 kcalkg'!$N$286</f>
        <v>500.51562496056295</v>
      </c>
      <c r="E16" s="185">
        <f t="shared" si="0"/>
        <v>2.3110583353012544</v>
      </c>
    </row>
    <row r="17" spans="2:5" x14ac:dyDescent="0.35">
      <c r="B17" s="187" t="s">
        <v>185</v>
      </c>
      <c r="C17" s="184">
        <f>'FY 22-23_750 kcalkg'!$S$286</f>
        <v>884.59203425401836</v>
      </c>
      <c r="D17" s="184">
        <f>'FY 22-23_650 kcalkg'!$S$286</f>
        <v>884.59203425401836</v>
      </c>
      <c r="E17" s="185">
        <f t="shared" si="0"/>
        <v>0</v>
      </c>
    </row>
    <row r="18" spans="2:5" x14ac:dyDescent="0.35">
      <c r="B18" s="188" t="s">
        <v>168</v>
      </c>
      <c r="C18" s="189">
        <f>SUM(C5:C17)</f>
        <v>19617.649505744488</v>
      </c>
      <c r="D18" s="189">
        <f>SUM(D5:D17)</f>
        <v>19292.781839558997</v>
      </c>
      <c r="E18" s="189">
        <f t="shared" ref="E18" si="1">SUM(E5:E17)</f>
        <v>324.86766618549564</v>
      </c>
    </row>
  </sheetData>
  <mergeCells count="2">
    <mergeCell ref="B2:B3"/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EBBE-1800-4AB0-8AC6-F26A6ECD2017}">
  <sheetPr>
    <pageSetUpPr fitToPage="1"/>
  </sheetPr>
  <dimension ref="A1:AW333"/>
  <sheetViews>
    <sheetView showGridLines="0" view="pageBreakPreview" zoomScale="72" zoomScaleSheetLayoutView="70" workbookViewId="0">
      <pane xSplit="4" ySplit="3" topLeftCell="Q4" activePane="bottomRight" state="frozen"/>
      <selection pane="topRight" activeCell="E1" sqref="E1"/>
      <selection pane="bottomLeft" activeCell="A4" sqref="A4"/>
      <selection pane="bottomRight" activeCell="T1" sqref="T1:W1048576"/>
    </sheetView>
  </sheetViews>
  <sheetFormatPr defaultColWidth="8.6328125" defaultRowHeight="15.5" outlineLevelRow="1" outlineLevelCol="1" x14ac:dyDescent="0.35"/>
  <cols>
    <col min="1" max="1" width="8.6328125" style="4"/>
    <col min="2" max="2" width="13.1796875" style="1" customWidth="1"/>
    <col min="3" max="3" width="59.54296875" style="4" customWidth="1"/>
    <col min="4" max="4" width="14.81640625" style="3" customWidth="1"/>
    <col min="5" max="5" width="19" style="4" bestFit="1" customWidth="1"/>
    <col min="6" max="6" width="20.36328125" style="4" bestFit="1" customWidth="1"/>
    <col min="7" max="8" width="20.453125" style="4" bestFit="1" customWidth="1"/>
    <col min="9" max="9" width="18.6328125" style="4" bestFit="1" customWidth="1"/>
    <col min="10" max="10" width="19.08984375" style="4" customWidth="1"/>
    <col min="11" max="11" width="19.90625" style="4" bestFit="1" customWidth="1"/>
    <col min="12" max="12" width="17.08984375" style="4" bestFit="1" customWidth="1"/>
    <col min="13" max="13" width="14.08984375" style="4" customWidth="1"/>
    <col min="14" max="14" width="17.08984375" style="4" customWidth="1"/>
    <col min="15" max="15" width="18" style="4" customWidth="1"/>
    <col min="16" max="16" width="20.81640625" style="4" customWidth="1"/>
    <col min="17" max="17" width="18.1796875" style="4" customWidth="1"/>
    <col min="18" max="18" width="19.1796875" style="4" customWidth="1"/>
    <col min="19" max="19" width="18.6328125" style="2" customWidth="1"/>
    <col min="20" max="20" width="11.36328125" style="4" bestFit="1" customWidth="1"/>
    <col min="21" max="21" width="11.36328125" style="4" customWidth="1"/>
    <col min="22" max="22" width="12" style="4" bestFit="1" customWidth="1"/>
    <col min="23" max="23" width="13" style="4" customWidth="1"/>
    <col min="24" max="24" width="15.54296875" style="2" bestFit="1" customWidth="1"/>
    <col min="25" max="26" width="13.54296875" style="5" customWidth="1"/>
    <col min="27" max="27" width="12" style="4" customWidth="1"/>
    <col min="28" max="28" width="13.90625" style="4" bestFit="1" customWidth="1"/>
    <col min="29" max="29" width="12" style="4" customWidth="1"/>
    <col min="30" max="30" width="27.54296875" style="4" bestFit="1" customWidth="1" outlineLevel="1"/>
    <col min="31" max="32" width="15.90625" style="4" customWidth="1" outlineLevel="1"/>
    <col min="33" max="33" width="11.08984375" style="4" customWidth="1" outlineLevel="1"/>
    <col min="34" max="34" width="21" style="4" customWidth="1" outlineLevel="1"/>
    <col min="35" max="35" width="11.36328125" style="4" customWidth="1" outlineLevel="1"/>
    <col min="36" max="36" width="16.90625" style="4" customWidth="1" outlineLevel="1"/>
    <col min="37" max="37" width="13.54296875" style="4" customWidth="1" outlineLevel="1"/>
    <col min="38" max="38" width="16" style="4" customWidth="1" outlineLevel="1"/>
    <col min="39" max="39" width="11.81640625" style="4" customWidth="1" outlineLevel="1"/>
    <col min="40" max="40" width="21" style="4" customWidth="1" outlineLevel="1"/>
    <col min="41" max="41" width="16.08984375" style="4" customWidth="1" outlineLevel="1"/>
    <col min="42" max="42" width="8.1796875" style="4" customWidth="1" outlineLevel="1"/>
    <col min="43" max="44" width="10.6328125" style="4" customWidth="1" outlineLevel="1"/>
    <col min="45" max="45" width="6.90625" style="4" customWidth="1" outlineLevel="1"/>
    <col min="46" max="46" width="5.81640625" style="4" customWidth="1" outlineLevel="1"/>
    <col min="47" max="16384" width="8.6328125" style="4"/>
  </cols>
  <sheetData>
    <row r="1" spans="2:49" x14ac:dyDescent="0.35">
      <c r="C1" s="2" t="s">
        <v>169</v>
      </c>
    </row>
    <row r="2" spans="2:49" ht="16" thickBot="1" x14ac:dyDescent="0.4"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6"/>
      <c r="U2" s="6"/>
      <c r="V2" s="6"/>
      <c r="W2" s="6"/>
      <c r="AA2" s="8"/>
    </row>
    <row r="3" spans="2:49" s="17" customFormat="1" ht="31.5" thickBot="1" x14ac:dyDescent="0.4">
      <c r="B3" s="9"/>
      <c r="C3" s="10" t="s">
        <v>0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170</v>
      </c>
      <c r="J3" s="11" t="s">
        <v>6</v>
      </c>
      <c r="K3" s="11" t="s">
        <v>7</v>
      </c>
      <c r="L3" s="12" t="s">
        <v>8</v>
      </c>
      <c r="M3" s="11" t="s">
        <v>9</v>
      </c>
      <c r="N3" s="11" t="s">
        <v>10</v>
      </c>
      <c r="O3" s="12" t="s">
        <v>11</v>
      </c>
      <c r="P3" s="11" t="s">
        <v>12</v>
      </c>
      <c r="Q3" s="12" t="s">
        <v>13</v>
      </c>
      <c r="R3" s="12" t="s">
        <v>14</v>
      </c>
      <c r="S3" s="11" t="s">
        <v>15</v>
      </c>
      <c r="T3" s="11"/>
      <c r="U3" s="11"/>
      <c r="V3" s="11"/>
      <c r="W3" s="11"/>
      <c r="X3" s="13" t="s">
        <v>16</v>
      </c>
      <c r="Y3" s="14"/>
      <c r="Z3" s="14"/>
      <c r="AA3" s="15"/>
      <c r="AB3" s="16"/>
    </row>
    <row r="4" spans="2:49" ht="14" x14ac:dyDescent="0.3">
      <c r="B4" s="194" t="s">
        <v>20</v>
      </c>
      <c r="C4" s="20" t="s">
        <v>21</v>
      </c>
      <c r="D4" s="21" t="s">
        <v>22</v>
      </c>
      <c r="E4" s="22">
        <v>1</v>
      </c>
      <c r="F4" s="22">
        <v>2</v>
      </c>
      <c r="G4" s="22">
        <v>5</v>
      </c>
      <c r="H4" s="22">
        <v>2</v>
      </c>
      <c r="I4" s="22">
        <v>3</v>
      </c>
      <c r="J4" s="22">
        <v>3</v>
      </c>
      <c r="K4" s="22">
        <v>3</v>
      </c>
      <c r="L4" s="22">
        <v>2</v>
      </c>
      <c r="M4" s="22">
        <v>2</v>
      </c>
      <c r="N4" s="22">
        <v>1</v>
      </c>
      <c r="O4" s="22">
        <v>4</v>
      </c>
      <c r="P4" s="22">
        <v>1</v>
      </c>
      <c r="Q4" s="22">
        <v>1</v>
      </c>
      <c r="R4" s="22"/>
      <c r="S4" s="23"/>
      <c r="T4" s="18"/>
      <c r="U4" s="18"/>
      <c r="V4" s="18"/>
      <c r="W4" s="24"/>
      <c r="X4" s="25"/>
    </row>
    <row r="5" spans="2:49" ht="14" x14ac:dyDescent="0.3">
      <c r="B5" s="195"/>
      <c r="C5" s="20" t="s">
        <v>23</v>
      </c>
      <c r="D5" s="21" t="s">
        <v>24</v>
      </c>
      <c r="E5" s="22"/>
      <c r="F5" s="22"/>
      <c r="G5" s="22"/>
      <c r="H5" s="22"/>
      <c r="I5" s="22"/>
      <c r="J5" s="22"/>
      <c r="K5" s="26"/>
      <c r="L5" s="26"/>
      <c r="M5" s="22"/>
      <c r="N5" s="22"/>
      <c r="O5" s="22"/>
      <c r="P5" s="22"/>
      <c r="Q5" s="22"/>
      <c r="R5" s="22"/>
      <c r="S5" s="23"/>
      <c r="T5" s="18"/>
      <c r="U5" s="18"/>
      <c r="V5" s="18"/>
      <c r="W5" s="24"/>
      <c r="X5" s="25"/>
    </row>
    <row r="6" spans="2:49" ht="15" thickBot="1" x14ac:dyDescent="0.4">
      <c r="B6" s="196"/>
      <c r="C6" s="20" t="s">
        <v>25</v>
      </c>
      <c r="D6" s="21" t="s">
        <v>24</v>
      </c>
      <c r="E6" s="27">
        <v>210</v>
      </c>
      <c r="F6" s="27">
        <v>1000</v>
      </c>
      <c r="G6" s="27">
        <v>1920</v>
      </c>
      <c r="H6" s="27">
        <v>1000</v>
      </c>
      <c r="I6" s="27">
        <v>420</v>
      </c>
      <c r="J6" s="27">
        <v>1980</v>
      </c>
      <c r="K6" s="163">
        <v>630</v>
      </c>
      <c r="L6" s="163">
        <v>500</v>
      </c>
      <c r="M6" s="27">
        <v>500</v>
      </c>
      <c r="N6" s="27">
        <v>250</v>
      </c>
      <c r="O6" s="27">
        <v>840</v>
      </c>
      <c r="P6" s="27">
        <v>500</v>
      </c>
      <c r="Q6" s="164">
        <v>108</v>
      </c>
      <c r="R6" s="164">
        <v>192.53</v>
      </c>
      <c r="S6" s="28">
        <f>SUM(Q6:R6)</f>
        <v>300.52999999999997</v>
      </c>
      <c r="T6" s="29"/>
      <c r="U6" s="30"/>
      <c r="V6" s="30"/>
      <c r="W6" s="31"/>
      <c r="X6" s="25"/>
    </row>
    <row r="7" spans="2:49" s="38" customFormat="1" ht="16" thickBot="1" x14ac:dyDescent="0.4">
      <c r="B7" s="1"/>
      <c r="C7" s="32" t="s">
        <v>26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36"/>
      <c r="U7" s="36"/>
      <c r="V7" s="36"/>
      <c r="W7" s="37"/>
      <c r="X7" s="2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2:49" s="152" customFormat="1" ht="14.5" x14ac:dyDescent="0.3">
      <c r="B8" s="194" t="s">
        <v>27</v>
      </c>
      <c r="C8" s="179" t="s">
        <v>28</v>
      </c>
      <c r="D8" s="150" t="s">
        <v>29</v>
      </c>
      <c r="E8" s="47">
        <v>0.8</v>
      </c>
      <c r="F8" s="47">
        <v>0.85</v>
      </c>
      <c r="G8" s="47">
        <v>0.8</v>
      </c>
      <c r="H8" s="47">
        <v>0.85</v>
      </c>
      <c r="I8" s="42">
        <v>0.72</v>
      </c>
      <c r="J8" s="47">
        <v>0.85</v>
      </c>
      <c r="K8" s="47">
        <v>0.8</v>
      </c>
      <c r="L8" s="47">
        <v>0.85</v>
      </c>
      <c r="M8" s="46">
        <v>0.85</v>
      </c>
      <c r="N8" s="47">
        <v>0.85</v>
      </c>
      <c r="O8" s="47">
        <v>0.85</v>
      </c>
      <c r="P8" s="47">
        <v>0.85</v>
      </c>
      <c r="Q8" s="47">
        <v>0.85</v>
      </c>
      <c r="R8" s="47">
        <v>0.85</v>
      </c>
      <c r="S8" s="180">
        <v>0.85</v>
      </c>
      <c r="T8" s="44"/>
      <c r="U8" s="44"/>
      <c r="V8" s="44"/>
      <c r="W8" s="45"/>
      <c r="X8" s="181"/>
      <c r="Y8" s="151"/>
      <c r="Z8" s="151"/>
    </row>
    <row r="9" spans="2:49" s="152" customFormat="1" ht="14.5" x14ac:dyDescent="0.3">
      <c r="B9" s="195"/>
      <c r="C9" s="179" t="s">
        <v>30</v>
      </c>
      <c r="D9" s="150" t="s">
        <v>29</v>
      </c>
      <c r="E9" s="47">
        <v>0.85</v>
      </c>
      <c r="F9" s="47">
        <v>0.85</v>
      </c>
      <c r="G9" s="47">
        <v>0.85</v>
      </c>
      <c r="H9" s="47">
        <v>0.85</v>
      </c>
      <c r="I9" s="47">
        <v>0.85</v>
      </c>
      <c r="J9" s="47">
        <v>0.85</v>
      </c>
      <c r="K9" s="47">
        <v>0.85</v>
      </c>
      <c r="L9" s="47">
        <v>0.85</v>
      </c>
      <c r="M9" s="46">
        <v>0.85</v>
      </c>
      <c r="N9" s="47">
        <v>0.85</v>
      </c>
      <c r="O9" s="47">
        <v>0.85</v>
      </c>
      <c r="P9" s="47">
        <v>0.85</v>
      </c>
      <c r="Q9" s="47">
        <v>0.85</v>
      </c>
      <c r="R9" s="47">
        <v>0.85</v>
      </c>
      <c r="S9" s="180">
        <f>AVERAGE(Q9:R9)</f>
        <v>0.85</v>
      </c>
      <c r="T9" s="44"/>
      <c r="U9" s="44"/>
      <c r="V9" s="44"/>
      <c r="W9" s="45"/>
      <c r="X9" s="181"/>
      <c r="Y9" s="151"/>
      <c r="Z9" s="151"/>
    </row>
    <row r="10" spans="2:49" ht="14" customHeight="1" x14ac:dyDescent="0.3">
      <c r="B10" s="195"/>
      <c r="C10" s="20" t="s">
        <v>31</v>
      </c>
      <c r="D10" s="21" t="s">
        <v>19</v>
      </c>
      <c r="E10" s="27">
        <v>1471.68</v>
      </c>
      <c r="F10" s="27">
        <v>7446</v>
      </c>
      <c r="G10" s="27">
        <v>13455.36</v>
      </c>
      <c r="H10" s="27">
        <v>7446</v>
      </c>
      <c r="I10" s="27">
        <v>1324.5119999999999</v>
      </c>
      <c r="J10" s="27">
        <v>14743.08</v>
      </c>
      <c r="K10" s="27">
        <v>4415.04</v>
      </c>
      <c r="L10" s="27">
        <v>3723</v>
      </c>
      <c r="M10" s="27">
        <v>3254.7689999999998</v>
      </c>
      <c r="N10" s="27">
        <v>1641.9003749999999</v>
      </c>
      <c r="O10" s="27">
        <v>6254.64</v>
      </c>
      <c r="P10" s="27">
        <v>3723</v>
      </c>
      <c r="Q10" s="27">
        <v>325.03809599999994</v>
      </c>
      <c r="R10" s="27">
        <v>1234.3698993599999</v>
      </c>
      <c r="S10" s="28">
        <f>SUM(Q10:R10)</f>
        <v>1559.4079953599999</v>
      </c>
      <c r="T10" s="30"/>
      <c r="U10" s="30"/>
      <c r="V10" s="41"/>
      <c r="W10" s="31"/>
      <c r="X10" s="40">
        <f>SUM(E10:P10,S10:W10)</f>
        <v>70458.389370360004</v>
      </c>
    </row>
    <row r="11" spans="2:49" ht="14" customHeight="1" x14ac:dyDescent="0.3">
      <c r="B11" s="195"/>
      <c r="C11" s="158" t="s">
        <v>32</v>
      </c>
      <c r="D11" s="21" t="s">
        <v>19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30"/>
      <c r="U11" s="30"/>
      <c r="V11" s="41"/>
      <c r="W11" s="31"/>
      <c r="X11" s="40">
        <f>SUM(E11:P11,S11:W11)</f>
        <v>0</v>
      </c>
    </row>
    <row r="12" spans="2:49" ht="14.5" customHeight="1" x14ac:dyDescent="0.3">
      <c r="B12" s="195"/>
      <c r="C12" s="20" t="s">
        <v>33</v>
      </c>
      <c r="D12" s="21" t="s">
        <v>29</v>
      </c>
      <c r="E12" s="42">
        <v>0.1096</v>
      </c>
      <c r="F12" s="42">
        <v>0.06</v>
      </c>
      <c r="G12" s="42">
        <v>9.3399999999999997E-2</v>
      </c>
      <c r="H12" s="42">
        <v>0.06</v>
      </c>
      <c r="I12" s="42">
        <v>0.1081</v>
      </c>
      <c r="J12" s="42">
        <v>0.06</v>
      </c>
      <c r="K12" s="42">
        <v>0.1075</v>
      </c>
      <c r="L12" s="42">
        <v>0.10249999999999999</v>
      </c>
      <c r="M12" s="42">
        <v>0.10249999999999999</v>
      </c>
      <c r="N12" s="42">
        <v>9.1399999999999995E-2</v>
      </c>
      <c r="O12" s="42">
        <v>0.1021</v>
      </c>
      <c r="P12" s="42">
        <v>0.06</v>
      </c>
      <c r="Q12" s="42">
        <v>0.01</v>
      </c>
      <c r="R12" s="42">
        <v>3.1E-2</v>
      </c>
      <c r="S12" s="43"/>
      <c r="T12" s="44"/>
      <c r="U12" s="44"/>
      <c r="V12" s="44"/>
      <c r="W12" s="45"/>
      <c r="X12" s="25"/>
    </row>
    <row r="13" spans="2:49" ht="14.5" customHeight="1" x14ac:dyDescent="0.3">
      <c r="B13" s="195"/>
      <c r="C13" s="20" t="s">
        <v>34</v>
      </c>
      <c r="D13" s="21" t="s">
        <v>29</v>
      </c>
      <c r="E13" s="42"/>
      <c r="F13" s="42"/>
      <c r="G13" s="42"/>
      <c r="H13" s="42"/>
      <c r="I13" s="42"/>
      <c r="J13" s="42"/>
      <c r="K13" s="42"/>
      <c r="L13" s="42"/>
      <c r="M13" s="46"/>
      <c r="N13" s="47"/>
      <c r="O13" s="42"/>
      <c r="P13" s="42"/>
      <c r="Q13" s="42"/>
      <c r="R13" s="42"/>
      <c r="S13" s="43"/>
      <c r="T13" s="44"/>
      <c r="U13" s="44"/>
      <c r="V13" s="44"/>
      <c r="W13" s="45"/>
      <c r="X13" s="25"/>
    </row>
    <row r="14" spans="2:49" ht="14.5" customHeight="1" x14ac:dyDescent="0.3">
      <c r="B14" s="195"/>
      <c r="C14" s="20" t="s">
        <v>35</v>
      </c>
      <c r="D14" s="21" t="s">
        <v>29</v>
      </c>
      <c r="E14" s="42"/>
      <c r="F14" s="42"/>
      <c r="G14" s="42"/>
      <c r="H14" s="42"/>
      <c r="I14" s="42"/>
      <c r="J14" s="42"/>
      <c r="K14" s="42"/>
      <c r="L14" s="42"/>
      <c r="M14" s="46"/>
      <c r="N14" s="47"/>
      <c r="O14" s="42"/>
      <c r="P14" s="42"/>
      <c r="Q14" s="42"/>
      <c r="R14" s="42"/>
      <c r="S14" s="43"/>
      <c r="T14" s="44"/>
      <c r="U14" s="44"/>
      <c r="V14" s="44"/>
      <c r="W14" s="45"/>
      <c r="X14" s="25"/>
    </row>
    <row r="15" spans="2:49" ht="14.5" customHeight="1" x14ac:dyDescent="0.3">
      <c r="B15" s="195"/>
      <c r="C15" s="20" t="s">
        <v>36</v>
      </c>
      <c r="D15" s="21" t="s">
        <v>29</v>
      </c>
      <c r="E15" s="42">
        <f>SUM(E12:E14)</f>
        <v>0.1096</v>
      </c>
      <c r="F15" s="42">
        <f t="shared" ref="F15:M15" si="0">SUM(F12:F14)</f>
        <v>0.06</v>
      </c>
      <c r="G15" s="42">
        <f t="shared" si="0"/>
        <v>9.3399999999999997E-2</v>
      </c>
      <c r="H15" s="42">
        <f t="shared" si="0"/>
        <v>0.06</v>
      </c>
      <c r="I15" s="42">
        <f t="shared" si="0"/>
        <v>0.1081</v>
      </c>
      <c r="J15" s="42">
        <f t="shared" si="0"/>
        <v>0.06</v>
      </c>
      <c r="K15" s="42">
        <f t="shared" si="0"/>
        <v>0.1075</v>
      </c>
      <c r="L15" s="42">
        <f t="shared" si="0"/>
        <v>0.10249999999999999</v>
      </c>
      <c r="M15" s="42">
        <f t="shared" si="0"/>
        <v>0.10249999999999999</v>
      </c>
      <c r="N15" s="42">
        <f>SUM(N12:N14)</f>
        <v>9.1399999999999995E-2</v>
      </c>
      <c r="O15" s="42">
        <f>SUM(O12:O14)</f>
        <v>0.1021</v>
      </c>
      <c r="P15" s="42">
        <f>SUM(P12:P14)</f>
        <v>0.06</v>
      </c>
      <c r="Q15" s="42">
        <f>SUM(Q12:Q14)</f>
        <v>0.01</v>
      </c>
      <c r="R15" s="42">
        <f>SUM(R12:R14)</f>
        <v>3.1E-2</v>
      </c>
      <c r="S15" s="43"/>
      <c r="T15" s="42"/>
      <c r="U15" s="42"/>
      <c r="V15" s="42"/>
      <c r="W15" s="48"/>
      <c r="X15" s="25"/>
    </row>
    <row r="16" spans="2:49" ht="14" x14ac:dyDescent="0.3">
      <c r="B16" s="195"/>
      <c r="C16" s="20" t="s">
        <v>37</v>
      </c>
      <c r="D16" s="21" t="s">
        <v>38</v>
      </c>
      <c r="E16" s="49">
        <v>2787</v>
      </c>
      <c r="F16" s="49">
        <v>2375</v>
      </c>
      <c r="G16" s="49">
        <v>2688</v>
      </c>
      <c r="H16" s="49">
        <v>2375</v>
      </c>
      <c r="I16" s="160">
        <v>2455.75</v>
      </c>
      <c r="J16" s="49">
        <v>2230</v>
      </c>
      <c r="K16" s="49">
        <v>2754</v>
      </c>
      <c r="L16" s="49">
        <v>2430</v>
      </c>
      <c r="M16" s="49">
        <v>2430</v>
      </c>
      <c r="N16" s="49">
        <v>2430</v>
      </c>
      <c r="O16" s="49">
        <v>2630</v>
      </c>
      <c r="P16" s="49">
        <v>2375</v>
      </c>
      <c r="Q16" s="49">
        <v>2900</v>
      </c>
      <c r="R16" s="49">
        <v>2035</v>
      </c>
      <c r="S16" s="50"/>
      <c r="T16" s="30"/>
      <c r="U16" s="30"/>
      <c r="V16" s="30"/>
      <c r="W16" s="31"/>
      <c r="X16" s="25"/>
    </row>
    <row r="17" spans="1:49" ht="14" x14ac:dyDescent="0.3">
      <c r="B17" s="195"/>
      <c r="C17" s="20" t="s">
        <v>39</v>
      </c>
      <c r="D17" s="21" t="s">
        <v>40</v>
      </c>
      <c r="E17" s="27">
        <v>1.4</v>
      </c>
      <c r="F17" s="27">
        <v>0.5</v>
      </c>
      <c r="G17" s="27">
        <v>1</v>
      </c>
      <c r="H17" s="27">
        <v>0.5</v>
      </c>
      <c r="I17" s="27">
        <v>2.81</v>
      </c>
      <c r="J17" s="27">
        <v>0.5</v>
      </c>
      <c r="K17" s="27">
        <v>1</v>
      </c>
      <c r="L17" s="27">
        <v>0.5</v>
      </c>
      <c r="M17" s="27">
        <v>0.5</v>
      </c>
      <c r="N17" s="27">
        <v>0.5</v>
      </c>
      <c r="O17" s="27">
        <v>1.2</v>
      </c>
      <c r="P17" s="27">
        <v>0.5</v>
      </c>
      <c r="Q17" s="27">
        <v>0</v>
      </c>
      <c r="R17" s="27">
        <v>0</v>
      </c>
      <c r="S17" s="28"/>
      <c r="T17" s="30"/>
      <c r="U17" s="30"/>
      <c r="V17" s="30"/>
      <c r="W17" s="31"/>
      <c r="X17" s="25"/>
    </row>
    <row r="18" spans="1:49" ht="14.5" thickBot="1" x14ac:dyDescent="0.35">
      <c r="B18" s="196"/>
      <c r="C18" s="20" t="s">
        <v>41</v>
      </c>
      <c r="D18" s="21" t="s">
        <v>29</v>
      </c>
      <c r="E18" s="42">
        <v>8.0000000000000002E-3</v>
      </c>
      <c r="F18" s="42">
        <v>8.0000000000000002E-3</v>
      </c>
      <c r="G18" s="42">
        <v>8.0000000000000002E-3</v>
      </c>
      <c r="H18" s="42">
        <v>8.0000000000000002E-3</v>
      </c>
      <c r="I18" s="42">
        <v>8.0000000000000002E-3</v>
      </c>
      <c r="J18" s="42">
        <v>8.0000000000000002E-3</v>
      </c>
      <c r="K18" s="42">
        <v>8.0000000000000002E-3</v>
      </c>
      <c r="L18" s="42">
        <v>8.0000000000000002E-3</v>
      </c>
      <c r="M18" s="42">
        <v>8.0000000000000002E-3</v>
      </c>
      <c r="N18" s="42">
        <v>8.0000000000000002E-3</v>
      </c>
      <c r="O18" s="42">
        <v>8.0000000000000002E-3</v>
      </c>
      <c r="P18" s="42">
        <v>8.0000000000000002E-3</v>
      </c>
      <c r="Q18" s="42">
        <v>8.0000000000000002E-3</v>
      </c>
      <c r="R18" s="42">
        <v>8.0000000000000002E-3</v>
      </c>
      <c r="S18" s="43"/>
      <c r="T18" s="44"/>
      <c r="U18" s="44"/>
      <c r="V18" s="44"/>
      <c r="W18" s="45"/>
      <c r="X18" s="25"/>
    </row>
    <row r="19" spans="1:49" s="38" customFormat="1" ht="16" thickBot="1" x14ac:dyDescent="0.4">
      <c r="B19" s="1"/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  <c r="T19" s="36"/>
      <c r="U19" s="36"/>
      <c r="V19" s="36"/>
      <c r="W19" s="37"/>
      <c r="X19" s="25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</row>
    <row r="20" spans="1:49" ht="14.5" customHeight="1" x14ac:dyDescent="0.3">
      <c r="B20" s="194" t="s">
        <v>42</v>
      </c>
      <c r="C20" s="20" t="s">
        <v>43</v>
      </c>
      <c r="D20" s="21" t="s">
        <v>29</v>
      </c>
      <c r="E20" s="47">
        <v>0.56784999999999997</v>
      </c>
      <c r="F20" s="47">
        <v>0.76354999999999995</v>
      </c>
      <c r="G20" s="47">
        <v>0.52122000000000002</v>
      </c>
      <c r="H20" s="47">
        <v>0.81964999999999999</v>
      </c>
      <c r="I20" s="47">
        <v>0.71375</v>
      </c>
      <c r="J20" s="47">
        <v>0.63719999999999999</v>
      </c>
      <c r="K20" s="47">
        <v>0.65822999999999998</v>
      </c>
      <c r="L20" s="47">
        <v>0.71682999999999997</v>
      </c>
      <c r="M20" s="47">
        <v>0.74822999999999995</v>
      </c>
      <c r="N20" s="47">
        <v>0.54910000000000003</v>
      </c>
      <c r="O20" s="47">
        <v>0.63627</v>
      </c>
      <c r="P20" s="47">
        <v>0.84699000000000002</v>
      </c>
      <c r="Q20" s="51">
        <v>0.26179000000000002</v>
      </c>
      <c r="R20" s="51">
        <v>0.26179000000000002</v>
      </c>
      <c r="S20" s="43">
        <f>SUMPRODUCT($Q$20:$R$20,Q6:R6)/$S$6</f>
        <v>0.26179000000000002</v>
      </c>
      <c r="T20" s="44"/>
      <c r="U20" s="44"/>
      <c r="V20" s="44"/>
      <c r="W20" s="44"/>
      <c r="X20" s="25"/>
    </row>
    <row r="21" spans="1:49" ht="14" x14ac:dyDescent="0.3">
      <c r="B21" s="195"/>
      <c r="C21" s="20" t="s">
        <v>44</v>
      </c>
      <c r="D21" s="21" t="s">
        <v>29</v>
      </c>
      <c r="E21" s="42">
        <v>0.39032</v>
      </c>
      <c r="F21" s="42">
        <v>0.70396000000000003</v>
      </c>
      <c r="G21" s="42">
        <v>0.48281000000000002</v>
      </c>
      <c r="H21" s="42">
        <v>0.76207999999999998</v>
      </c>
      <c r="I21" s="42">
        <v>0.70891000000000004</v>
      </c>
      <c r="J21" s="42">
        <v>0.62897999999999998</v>
      </c>
      <c r="K21" s="42">
        <v>0.45821000000000001</v>
      </c>
      <c r="L21" s="42">
        <v>0.69815000000000005</v>
      </c>
      <c r="M21" s="42">
        <v>0.61817</v>
      </c>
      <c r="N21" s="42">
        <v>0.49918000000000001</v>
      </c>
      <c r="O21" s="42">
        <v>0.58689000000000002</v>
      </c>
      <c r="P21" s="42">
        <v>0.79247999999999996</v>
      </c>
      <c r="Q21" s="51">
        <v>0.25538</v>
      </c>
      <c r="R21" s="51">
        <f>Q21</f>
        <v>0.25538</v>
      </c>
      <c r="S21" s="43">
        <f>SUMPRODUCT($Q$20:$R$20,Q6:R6)/$S$6</f>
        <v>0.26179000000000002</v>
      </c>
      <c r="T21" s="44"/>
      <c r="U21" s="44"/>
      <c r="V21" s="44"/>
      <c r="W21" s="45"/>
      <c r="X21" s="25"/>
    </row>
    <row r="22" spans="1:49" ht="14" x14ac:dyDescent="0.3">
      <c r="B22" s="195"/>
      <c r="C22" s="20" t="s">
        <v>45</v>
      </c>
      <c r="D22" s="21" t="s">
        <v>19</v>
      </c>
      <c r="E22" s="27">
        <v>715.52599999999995</v>
      </c>
      <c r="F22" s="27">
        <v>6119.4900000000016</v>
      </c>
      <c r="G22" s="27">
        <v>8413.7729999999992</v>
      </c>
      <c r="H22" s="27">
        <v>6668.5410000000002</v>
      </c>
      <c r="I22" s="27">
        <v>1319.335</v>
      </c>
      <c r="J22" s="27">
        <v>11107.63</v>
      </c>
      <c r="K22" s="27">
        <v>2528.056</v>
      </c>
      <c r="L22" s="27">
        <v>3069.6790000000001</v>
      </c>
      <c r="M22" s="27">
        <v>2794.8449999999998</v>
      </c>
      <c r="N22" s="27">
        <v>1133.1310000000001</v>
      </c>
      <c r="O22" s="27">
        <v>4336.6040000000003</v>
      </c>
      <c r="P22" s="27">
        <v>3438.7020000000002</v>
      </c>
      <c r="Q22" s="27">
        <v>322.30099999999999</v>
      </c>
      <c r="R22" s="27">
        <v>1168.914</v>
      </c>
      <c r="S22" s="52">
        <f>SUM(Q22:R22)</f>
        <v>1491.2149999999999</v>
      </c>
      <c r="T22" s="155"/>
      <c r="U22" s="155"/>
      <c r="V22" s="155"/>
      <c r="W22" s="155"/>
      <c r="X22" s="40">
        <f>SUM(E22:P22,S22:W22)</f>
        <v>53136.526999999995</v>
      </c>
    </row>
    <row r="23" spans="1:49" ht="14" x14ac:dyDescent="0.3">
      <c r="B23" s="195"/>
      <c r="C23" s="20" t="s">
        <v>46</v>
      </c>
      <c r="D23" s="21" t="s">
        <v>29</v>
      </c>
      <c r="E23" s="42">
        <v>0.14563132576594004</v>
      </c>
      <c r="F23" s="42">
        <v>6.360595729678728E-2</v>
      </c>
      <c r="G23" s="42">
        <v>0.11088632924848342</v>
      </c>
      <c r="H23" s="42">
        <v>5.5137494985555778E-2</v>
      </c>
      <c r="I23" s="42">
        <v>0.11281820007806963</v>
      </c>
      <c r="J23" s="42">
        <v>7.3366865839067388E-2</v>
      </c>
      <c r="K23" s="42">
        <v>0.12610066114041776</v>
      </c>
      <c r="L23" s="42">
        <v>0.1097780155514632</v>
      </c>
      <c r="M23" s="42">
        <v>0.11584041333240305</v>
      </c>
      <c r="N23" s="42">
        <v>0.13594809426271101</v>
      </c>
      <c r="O23" s="42">
        <v>0.11249286307903603</v>
      </c>
      <c r="P23" s="42">
        <v>5.8538657900568294E-2</v>
      </c>
      <c r="Q23" s="42">
        <v>1.8187582104926676E-2</v>
      </c>
      <c r="R23" s="42">
        <v>3.1145788484011495E-2</v>
      </c>
      <c r="S23" s="43"/>
      <c r="T23" s="44"/>
      <c r="U23" s="44"/>
      <c r="V23" s="156"/>
      <c r="W23" s="45"/>
      <c r="X23" s="25"/>
    </row>
    <row r="24" spans="1:49" ht="14.5" x14ac:dyDescent="0.3">
      <c r="B24" s="195"/>
      <c r="C24" s="20" t="s">
        <v>47</v>
      </c>
      <c r="D24" s="21" t="s">
        <v>29</v>
      </c>
      <c r="E24" s="42"/>
      <c r="F24" s="42"/>
      <c r="G24" s="42"/>
      <c r="H24" s="42"/>
      <c r="I24" s="42"/>
      <c r="J24" s="42"/>
      <c r="K24" s="42"/>
      <c r="L24" s="42"/>
      <c r="M24" s="46"/>
      <c r="N24" s="47"/>
      <c r="O24" s="42"/>
      <c r="P24" s="42"/>
      <c r="Q24" s="42"/>
      <c r="R24" s="42"/>
      <c r="S24" s="43"/>
      <c r="T24" s="44"/>
      <c r="U24" s="44"/>
      <c r="V24" s="44"/>
      <c r="W24" s="45"/>
      <c r="X24" s="25"/>
    </row>
    <row r="25" spans="1:49" ht="14.5" x14ac:dyDescent="0.3">
      <c r="B25" s="195"/>
      <c r="C25" s="20" t="s">
        <v>48</v>
      </c>
      <c r="D25" s="21" t="s">
        <v>29</v>
      </c>
      <c r="E25" s="42"/>
      <c r="F25" s="42"/>
      <c r="G25" s="42"/>
      <c r="H25" s="42"/>
      <c r="I25" s="42"/>
      <c r="J25" s="42"/>
      <c r="K25" s="42"/>
      <c r="L25" s="42"/>
      <c r="M25" s="46"/>
      <c r="N25" s="47"/>
      <c r="O25" s="42"/>
      <c r="P25" s="42"/>
      <c r="Q25" s="42"/>
      <c r="R25" s="42"/>
      <c r="S25" s="43"/>
      <c r="T25" s="44"/>
      <c r="U25" s="44"/>
      <c r="V25" s="44"/>
      <c r="W25" s="45"/>
      <c r="X25" s="25"/>
    </row>
    <row r="26" spans="1:49" ht="14" x14ac:dyDescent="0.3">
      <c r="B26" s="195"/>
      <c r="C26" s="20" t="s">
        <v>49</v>
      </c>
      <c r="D26" s="21" t="s">
        <v>29</v>
      </c>
      <c r="E26" s="42">
        <f>SUM(E23:E25)</f>
        <v>0.14563132576594004</v>
      </c>
      <c r="F26" s="42">
        <f t="shared" ref="F26:R26" si="1">SUM(F23:F25)</f>
        <v>6.360595729678728E-2</v>
      </c>
      <c r="G26" s="42">
        <f t="shared" si="1"/>
        <v>0.11088632924848342</v>
      </c>
      <c r="H26" s="42">
        <f t="shared" si="1"/>
        <v>5.5137494985555778E-2</v>
      </c>
      <c r="I26" s="42">
        <f t="shared" si="1"/>
        <v>0.11281820007806963</v>
      </c>
      <c r="J26" s="42">
        <f t="shared" si="1"/>
        <v>7.3366865839067388E-2</v>
      </c>
      <c r="K26" s="42">
        <f t="shared" si="1"/>
        <v>0.12610066114041776</v>
      </c>
      <c r="L26" s="42">
        <f t="shared" si="1"/>
        <v>0.1097780155514632</v>
      </c>
      <c r="M26" s="42">
        <f t="shared" si="1"/>
        <v>0.11584041333240305</v>
      </c>
      <c r="N26" s="42">
        <f t="shared" si="1"/>
        <v>0.13594809426271101</v>
      </c>
      <c r="O26" s="42">
        <f t="shared" si="1"/>
        <v>0.11249286307903603</v>
      </c>
      <c r="P26" s="42">
        <f t="shared" si="1"/>
        <v>5.8538657900568294E-2</v>
      </c>
      <c r="Q26" s="42">
        <f t="shared" si="1"/>
        <v>1.8187582104926676E-2</v>
      </c>
      <c r="R26" s="42">
        <f t="shared" si="1"/>
        <v>3.1145788484011495E-2</v>
      </c>
      <c r="S26" s="42">
        <f>SUM(S23:S25)</f>
        <v>0</v>
      </c>
      <c r="T26" s="42"/>
      <c r="U26" s="42"/>
      <c r="V26" s="42"/>
      <c r="W26" s="42"/>
      <c r="X26" s="25"/>
    </row>
    <row r="27" spans="1:49" ht="14" x14ac:dyDescent="0.3">
      <c r="B27" s="195"/>
      <c r="C27" s="20" t="s">
        <v>50</v>
      </c>
      <c r="D27" s="21" t="s">
        <v>19</v>
      </c>
      <c r="E27" s="53">
        <v>611.32299999999998</v>
      </c>
      <c r="F27" s="53">
        <v>5730.2539803818845</v>
      </c>
      <c r="G27" s="53">
        <v>7480.8005968999996</v>
      </c>
      <c r="H27" s="53">
        <v>6300.8543540515275</v>
      </c>
      <c r="I27" s="53">
        <v>1170.49</v>
      </c>
      <c r="J27" s="53">
        <v>10292.697999999999</v>
      </c>
      <c r="K27" s="53">
        <v>2209.2664669999999</v>
      </c>
      <c r="L27" s="53">
        <v>2732.6957310000003</v>
      </c>
      <c r="M27" s="53">
        <v>2471.0889999999999</v>
      </c>
      <c r="N27" s="53">
        <v>979.08400000000006</v>
      </c>
      <c r="O27" s="53">
        <v>3848.7670000000003</v>
      </c>
      <c r="P27" s="53">
        <v>3237.4050000000002</v>
      </c>
      <c r="Q27" s="53">
        <v>316.43912410000002</v>
      </c>
      <c r="R27" s="53">
        <v>1132.5072518000002</v>
      </c>
      <c r="S27" s="52">
        <f>SUM(Q27:R27)</f>
        <v>1448.9463759000002</v>
      </c>
      <c r="T27" s="53"/>
      <c r="U27" s="53"/>
      <c r="V27" s="53"/>
      <c r="W27" s="165"/>
      <c r="X27" s="40">
        <f>SUM(E27:P27,S27:W27)</f>
        <v>48513.673505233412</v>
      </c>
    </row>
    <row r="28" spans="1:49" ht="14" x14ac:dyDescent="0.3">
      <c r="B28" s="195"/>
      <c r="C28" s="20" t="s">
        <v>51</v>
      </c>
      <c r="D28" s="21" t="s">
        <v>38</v>
      </c>
      <c r="E28" s="49">
        <v>3084.9481489549644</v>
      </c>
      <c r="F28" s="49">
        <v>2417.1042127908709</v>
      </c>
      <c r="G28" s="49">
        <v>2732.5076599868162</v>
      </c>
      <c r="H28" s="49">
        <v>2386.0811611446397</v>
      </c>
      <c r="I28" s="49">
        <v>2602.6676374555968</v>
      </c>
      <c r="J28" s="49">
        <v>2480.3197495790164</v>
      </c>
      <c r="K28" s="49">
        <v>2781.3456545408803</v>
      </c>
      <c r="L28" s="49">
        <v>2446.9207798926759</v>
      </c>
      <c r="M28" s="39">
        <v>2517.2425387683684</v>
      </c>
      <c r="N28" s="39">
        <v>2535.5271992891567</v>
      </c>
      <c r="O28" s="49">
        <v>2725.6379528594462</v>
      </c>
      <c r="P28" s="49">
        <v>2462.7773190877083</v>
      </c>
      <c r="Q28" s="49">
        <v>3153.7484861237317</v>
      </c>
      <c r="R28" s="49">
        <v>2156.1573979763693</v>
      </c>
      <c r="S28" s="52"/>
      <c r="T28" s="30"/>
      <c r="U28" s="30"/>
      <c r="V28" s="30"/>
      <c r="W28" s="31"/>
      <c r="X28" s="25"/>
    </row>
    <row r="29" spans="1:49" ht="14" x14ac:dyDescent="0.3">
      <c r="B29" s="195"/>
      <c r="C29" s="20" t="s">
        <v>52</v>
      </c>
      <c r="D29" s="21" t="s">
        <v>40</v>
      </c>
      <c r="E29" s="27">
        <v>5.7569999999999997</v>
      </c>
      <c r="F29" s="27">
        <v>2.0273748302554617</v>
      </c>
      <c r="G29" s="27">
        <v>4.7586665340270056</v>
      </c>
      <c r="H29" s="27">
        <v>0.36334784475344756</v>
      </c>
      <c r="I29" s="27">
        <v>5.5860000000000003</v>
      </c>
      <c r="J29" s="27">
        <v>0.63500000000000001</v>
      </c>
      <c r="K29" s="27">
        <v>4.5521341299401588</v>
      </c>
      <c r="L29" s="27">
        <v>1.7430000000000001</v>
      </c>
      <c r="M29" s="27">
        <v>3.7789999999999999</v>
      </c>
      <c r="N29" s="27">
        <v>5.1470000000000002</v>
      </c>
      <c r="O29" s="27">
        <v>4.91</v>
      </c>
      <c r="P29" s="27">
        <v>0.33400000000000002</v>
      </c>
      <c r="Q29" s="27">
        <v>0</v>
      </c>
      <c r="R29" s="27">
        <v>0</v>
      </c>
      <c r="S29" s="28"/>
      <c r="T29" s="30"/>
      <c r="U29" s="30"/>
      <c r="V29" s="30"/>
      <c r="W29" s="31"/>
      <c r="X29" s="25"/>
    </row>
    <row r="30" spans="1:49" ht="14.5" thickBot="1" x14ac:dyDescent="0.35">
      <c r="B30" s="196"/>
      <c r="C30" s="20" t="s">
        <v>53</v>
      </c>
      <c r="D30" s="21" t="s">
        <v>29</v>
      </c>
      <c r="E30" s="42">
        <v>8.6899999999999998E-3</v>
      </c>
      <c r="F30" s="42">
        <v>8.0000000000000002E-3</v>
      </c>
      <c r="G30" s="42">
        <v>4.7561922950194596E-3</v>
      </c>
      <c r="H30" s="42">
        <v>4.7561922950194596E-3</v>
      </c>
      <c r="I30" s="42">
        <v>0</v>
      </c>
      <c r="J30" s="42">
        <v>3.0754321214230182E-3</v>
      </c>
      <c r="K30" s="42">
        <v>7.7000000000000002E-3</v>
      </c>
      <c r="L30" s="42">
        <v>7.9805700486000001E-3</v>
      </c>
      <c r="M30" s="42">
        <v>4.8999999999999998E-3</v>
      </c>
      <c r="N30" s="42">
        <v>4.8999999999999998E-3</v>
      </c>
      <c r="O30" s="42">
        <v>1.8599999999999998E-2</v>
      </c>
      <c r="P30" s="42">
        <v>1.8599999999999998E-2</v>
      </c>
      <c r="Q30" s="42">
        <v>0</v>
      </c>
      <c r="R30" s="42">
        <v>0</v>
      </c>
      <c r="S30" s="43"/>
      <c r="T30" s="44"/>
      <c r="U30" s="44"/>
      <c r="V30" s="44"/>
      <c r="W30" s="45"/>
      <c r="X30" s="25"/>
    </row>
    <row r="31" spans="1:49" ht="16" thickBot="1" x14ac:dyDescent="0.4">
      <c r="C31" s="18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18"/>
      <c r="U31" s="18"/>
      <c r="V31" s="18"/>
      <c r="W31" s="24"/>
      <c r="X31" s="25"/>
    </row>
    <row r="32" spans="1:49" s="38" customFormat="1" outlineLevel="1" x14ac:dyDescent="0.35">
      <c r="A32" s="197" t="s">
        <v>54</v>
      </c>
      <c r="B32" s="54"/>
      <c r="C32" s="32" t="s">
        <v>55</v>
      </c>
      <c r="D32" s="33"/>
      <c r="E32" s="55">
        <f>E34-E42</f>
        <v>920.28051225449735</v>
      </c>
      <c r="F32" s="55">
        <f t="shared" ref="F32:P32" si="2">F34-F42</f>
        <v>956.797360558126</v>
      </c>
      <c r="G32" s="55">
        <f t="shared" si="2"/>
        <v>894.17564358039226</v>
      </c>
      <c r="H32" s="55">
        <f t="shared" si="2"/>
        <v>913.41221994227726</v>
      </c>
      <c r="I32" s="55">
        <f t="shared" si="2"/>
        <v>1107.3203183389337</v>
      </c>
      <c r="J32" s="55">
        <f t="shared" si="2"/>
        <v>1056.6917468913889</v>
      </c>
      <c r="K32" s="55">
        <f t="shared" si="2"/>
        <v>1216</v>
      </c>
      <c r="L32" s="55">
        <f t="shared" si="2"/>
        <v>919</v>
      </c>
      <c r="M32" s="55">
        <f t="shared" si="2"/>
        <v>665</v>
      </c>
      <c r="N32" s="55">
        <f t="shared" si="2"/>
        <v>665</v>
      </c>
      <c r="O32" s="55">
        <f t="shared" si="2"/>
        <v>781</v>
      </c>
      <c r="P32" s="55">
        <f t="shared" si="2"/>
        <v>789</v>
      </c>
      <c r="Q32" s="55"/>
      <c r="R32" s="55"/>
      <c r="S32" s="56"/>
      <c r="T32" s="57"/>
      <c r="U32" s="57"/>
      <c r="V32" s="57"/>
      <c r="W32" s="58"/>
      <c r="X32" s="25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46" ht="15.5" customHeight="1" outlineLevel="1" x14ac:dyDescent="0.3">
      <c r="A33" s="198"/>
      <c r="B33" s="193" t="s">
        <v>56</v>
      </c>
      <c r="C33" s="59" t="s">
        <v>57</v>
      </c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18"/>
      <c r="U33" s="18"/>
      <c r="V33" s="18"/>
      <c r="W33" s="24"/>
      <c r="X33" s="25"/>
    </row>
    <row r="34" spans="1:46" ht="14" outlineLevel="1" x14ac:dyDescent="0.3">
      <c r="A34" s="198"/>
      <c r="B34" s="193"/>
      <c r="C34" s="18" t="s">
        <v>58</v>
      </c>
      <c r="D34" s="21" t="s">
        <v>59</v>
      </c>
      <c r="E34" s="22">
        <v>4108.6157453583101</v>
      </c>
      <c r="F34" s="22">
        <v>4170.7424654313136</v>
      </c>
      <c r="G34" s="22">
        <v>4000.6594371230567</v>
      </c>
      <c r="H34" s="22">
        <v>4044.1746755714498</v>
      </c>
      <c r="I34" s="22">
        <v>3786.8803183389336</v>
      </c>
      <c r="J34" s="22">
        <v>3854.2202996163523</v>
      </c>
      <c r="K34" s="22">
        <v>4051</v>
      </c>
      <c r="L34" s="22">
        <v>4136</v>
      </c>
      <c r="M34" s="22">
        <v>3947</v>
      </c>
      <c r="N34" s="22">
        <v>3947</v>
      </c>
      <c r="O34" s="22">
        <v>3907</v>
      </c>
      <c r="P34" s="22">
        <v>3921</v>
      </c>
      <c r="Q34" s="22">
        <v>0</v>
      </c>
      <c r="R34" s="22">
        <v>0</v>
      </c>
      <c r="S34" s="23"/>
      <c r="T34" s="18"/>
      <c r="U34" s="18"/>
      <c r="V34" s="18"/>
      <c r="W34" s="24"/>
      <c r="X34" s="25"/>
    </row>
    <row r="35" spans="1:46" ht="14" customHeight="1" outlineLevel="1" x14ac:dyDescent="0.3">
      <c r="A35" s="198"/>
      <c r="B35" s="193"/>
      <c r="C35" s="18" t="s">
        <v>60</v>
      </c>
      <c r="D35" s="21" t="s">
        <v>59</v>
      </c>
      <c r="E35" s="22">
        <v>4788.0941454081631</v>
      </c>
      <c r="F35" s="22">
        <v>4783.5388681914137</v>
      </c>
      <c r="G35" s="22">
        <v>4767.3412439242729</v>
      </c>
      <c r="H35" s="22">
        <v>4764.5032358289409</v>
      </c>
      <c r="I35" s="22">
        <v>0</v>
      </c>
      <c r="J35" s="22">
        <v>4712.6006116095068</v>
      </c>
      <c r="K35" s="22">
        <v>4844</v>
      </c>
      <c r="L35" s="22">
        <v>0</v>
      </c>
      <c r="M35" s="22">
        <v>0</v>
      </c>
      <c r="N35" s="22">
        <v>0</v>
      </c>
      <c r="O35" s="22">
        <v>5164</v>
      </c>
      <c r="P35" s="22">
        <v>5164</v>
      </c>
      <c r="Q35" s="22">
        <v>0</v>
      </c>
      <c r="R35" s="22">
        <v>0</v>
      </c>
      <c r="S35" s="23"/>
      <c r="T35" s="18"/>
      <c r="U35" s="18"/>
      <c r="V35" s="18"/>
      <c r="W35" s="24"/>
      <c r="X35" s="25"/>
    </row>
    <row r="36" spans="1:46" ht="14" outlineLevel="1" x14ac:dyDescent="0.3">
      <c r="A36" s="198"/>
      <c r="B36" s="193"/>
      <c r="C36" s="18" t="s">
        <v>61</v>
      </c>
      <c r="D36" s="21" t="s">
        <v>59</v>
      </c>
      <c r="E36" s="22">
        <v>3666.0909964106972</v>
      </c>
      <c r="F36" s="22">
        <v>3779.2376274702233</v>
      </c>
      <c r="G36" s="22">
        <v>3989</v>
      </c>
      <c r="H36" s="22">
        <v>3741.2630077343802</v>
      </c>
      <c r="I36" s="22">
        <v>3880.9299043482301</v>
      </c>
      <c r="J36" s="22">
        <v>3880.3778107514054</v>
      </c>
      <c r="K36" s="22">
        <v>0</v>
      </c>
      <c r="L36" s="22">
        <v>0</v>
      </c>
      <c r="M36" s="22">
        <v>0</v>
      </c>
      <c r="N36" s="22">
        <v>0</v>
      </c>
      <c r="O36" s="22">
        <v>3754</v>
      </c>
      <c r="P36" s="22">
        <v>3621</v>
      </c>
      <c r="Q36" s="22">
        <v>0</v>
      </c>
      <c r="R36" s="22">
        <v>0</v>
      </c>
      <c r="S36" s="23"/>
      <c r="T36" s="18"/>
      <c r="U36" s="18"/>
      <c r="V36" s="18"/>
      <c r="W36" s="24"/>
      <c r="X36" s="25"/>
    </row>
    <row r="37" spans="1:46" ht="14" outlineLevel="1" x14ac:dyDescent="0.3">
      <c r="A37" s="198"/>
      <c r="B37" s="193"/>
      <c r="C37" s="18" t="s">
        <v>62</v>
      </c>
      <c r="D37" s="21" t="s">
        <v>59</v>
      </c>
      <c r="E37" s="22">
        <f>E45</f>
        <v>10776</v>
      </c>
      <c r="F37" s="22">
        <f t="shared" ref="F37:Q40" si="3">F45</f>
        <v>10776</v>
      </c>
      <c r="G37" s="22">
        <f t="shared" si="3"/>
        <v>10335.994588704494</v>
      </c>
      <c r="H37" s="22">
        <f t="shared" si="3"/>
        <v>10321.345402448555</v>
      </c>
      <c r="I37" s="22">
        <f t="shared" si="3"/>
        <v>10082.829645174677</v>
      </c>
      <c r="J37" s="22">
        <f t="shared" si="3"/>
        <v>10162.284157745971</v>
      </c>
      <c r="K37" s="22">
        <f t="shared" si="3"/>
        <v>10756</v>
      </c>
      <c r="L37" s="22">
        <f t="shared" si="3"/>
        <v>10215</v>
      </c>
      <c r="M37" s="22">
        <f t="shared" si="3"/>
        <v>10094</v>
      </c>
      <c r="N37" s="22">
        <f t="shared" si="3"/>
        <v>10094</v>
      </c>
      <c r="O37" s="22">
        <f t="shared" si="3"/>
        <v>10369</v>
      </c>
      <c r="P37" s="22">
        <f t="shared" si="3"/>
        <v>10318</v>
      </c>
      <c r="Q37" s="22">
        <f t="shared" si="3"/>
        <v>0</v>
      </c>
      <c r="R37" s="22">
        <f>R45</f>
        <v>0</v>
      </c>
      <c r="S37" s="23"/>
      <c r="T37" s="22"/>
      <c r="U37" s="22"/>
      <c r="V37" s="22"/>
      <c r="W37" s="60"/>
      <c r="X37" s="25"/>
    </row>
    <row r="38" spans="1:46" ht="14" outlineLevel="1" x14ac:dyDescent="0.3">
      <c r="A38" s="198"/>
      <c r="B38" s="193"/>
      <c r="C38" s="18" t="s">
        <v>63</v>
      </c>
      <c r="D38" s="21" t="s">
        <v>59</v>
      </c>
      <c r="E38" s="22">
        <f>E46</f>
        <v>11542.666666666666</v>
      </c>
      <c r="F38" s="22">
        <f t="shared" si="3"/>
        <v>11542.666666666666</v>
      </c>
      <c r="G38" s="22">
        <f t="shared" si="3"/>
        <v>10951.841738553418</v>
      </c>
      <c r="H38" s="22">
        <f t="shared" si="3"/>
        <v>10903.149950347568</v>
      </c>
      <c r="I38" s="22">
        <f t="shared" si="3"/>
        <v>10643.766317940044</v>
      </c>
      <c r="J38" s="22">
        <f t="shared" si="3"/>
        <v>10577.863842535851</v>
      </c>
      <c r="K38" s="22">
        <f t="shared" si="3"/>
        <v>10976</v>
      </c>
      <c r="L38" s="22">
        <f t="shared" si="3"/>
        <v>10655</v>
      </c>
      <c r="M38" s="22">
        <f t="shared" si="3"/>
        <v>10687</v>
      </c>
      <c r="N38" s="22">
        <f t="shared" si="3"/>
        <v>10687</v>
      </c>
      <c r="O38" s="22">
        <f t="shared" si="3"/>
        <v>10667</v>
      </c>
      <c r="P38" s="22">
        <f t="shared" si="3"/>
        <v>10707</v>
      </c>
      <c r="Q38" s="22">
        <f t="shared" si="3"/>
        <v>0</v>
      </c>
      <c r="R38" s="22">
        <f>R46</f>
        <v>0</v>
      </c>
      <c r="S38" s="23"/>
      <c r="T38" s="22"/>
      <c r="U38" s="22"/>
      <c r="V38" s="22"/>
      <c r="W38" s="60"/>
      <c r="X38" s="25"/>
    </row>
    <row r="39" spans="1:46" ht="14" outlineLevel="1" x14ac:dyDescent="0.3">
      <c r="A39" s="198"/>
      <c r="B39" s="193"/>
      <c r="C39" s="18" t="s">
        <v>64</v>
      </c>
      <c r="D39" s="21" t="s">
        <v>59</v>
      </c>
      <c r="E39" s="22">
        <f>E47</f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  <c r="I39" s="22">
        <f t="shared" si="3"/>
        <v>0</v>
      </c>
      <c r="J39" s="22">
        <f t="shared" si="3"/>
        <v>0</v>
      </c>
      <c r="K39" s="22">
        <f t="shared" si="3"/>
        <v>0</v>
      </c>
      <c r="L39" s="22">
        <f t="shared" si="3"/>
        <v>0</v>
      </c>
      <c r="M39" s="22">
        <f t="shared" si="3"/>
        <v>0</v>
      </c>
      <c r="N39" s="22">
        <f t="shared" si="3"/>
        <v>0</v>
      </c>
      <c r="O39" s="22">
        <f t="shared" si="3"/>
        <v>0</v>
      </c>
      <c r="P39" s="22">
        <f t="shared" si="3"/>
        <v>0</v>
      </c>
      <c r="Q39" s="22">
        <f t="shared" si="3"/>
        <v>0</v>
      </c>
      <c r="R39" s="22">
        <f>R47</f>
        <v>0</v>
      </c>
      <c r="S39" s="23"/>
      <c r="T39" s="22"/>
      <c r="U39" s="22"/>
      <c r="V39" s="22"/>
      <c r="W39" s="60"/>
      <c r="X39" s="25"/>
    </row>
    <row r="40" spans="1:46" ht="14" outlineLevel="1" x14ac:dyDescent="0.3">
      <c r="A40" s="198"/>
      <c r="B40" s="193"/>
      <c r="C40" s="18" t="s">
        <v>65</v>
      </c>
      <c r="D40" s="21" t="s">
        <v>59</v>
      </c>
      <c r="E40" s="22">
        <f>E48</f>
        <v>0</v>
      </c>
      <c r="F40" s="22">
        <f t="shared" si="3"/>
        <v>0</v>
      </c>
      <c r="G40" s="22">
        <f t="shared" si="3"/>
        <v>0</v>
      </c>
      <c r="H40" s="22">
        <f t="shared" si="3"/>
        <v>0</v>
      </c>
      <c r="I40" s="22">
        <f t="shared" si="3"/>
        <v>0</v>
      </c>
      <c r="J40" s="22">
        <f t="shared" si="3"/>
        <v>0</v>
      </c>
      <c r="K40" s="22">
        <f t="shared" si="3"/>
        <v>0</v>
      </c>
      <c r="L40" s="22">
        <f t="shared" si="3"/>
        <v>0</v>
      </c>
      <c r="M40" s="22">
        <f t="shared" si="3"/>
        <v>0</v>
      </c>
      <c r="N40" s="22">
        <f t="shared" si="3"/>
        <v>0</v>
      </c>
      <c r="O40" s="22">
        <f t="shared" si="3"/>
        <v>0</v>
      </c>
      <c r="P40" s="22">
        <f t="shared" si="3"/>
        <v>0</v>
      </c>
      <c r="Q40" s="22">
        <f t="shared" si="3"/>
        <v>0</v>
      </c>
      <c r="R40" s="22">
        <f>R48</f>
        <v>0</v>
      </c>
      <c r="S40" s="23"/>
      <c r="T40" s="22"/>
      <c r="U40" s="22"/>
      <c r="V40" s="22"/>
      <c r="W40" s="60"/>
      <c r="X40" s="25"/>
    </row>
    <row r="41" spans="1:46" ht="14" outlineLevel="1" x14ac:dyDescent="0.3">
      <c r="A41" s="198"/>
      <c r="B41" s="193"/>
      <c r="C41" s="59" t="s">
        <v>66</v>
      </c>
      <c r="D41" s="21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30"/>
      <c r="U41" s="30"/>
      <c r="V41" s="30"/>
      <c r="W41" s="31"/>
      <c r="X41" s="25"/>
    </row>
    <row r="42" spans="1:46" ht="14" outlineLevel="1" x14ac:dyDescent="0.3">
      <c r="A42" s="198"/>
      <c r="B42" s="193"/>
      <c r="C42" s="18" t="s">
        <v>58</v>
      </c>
      <c r="D42" s="21" t="s">
        <v>59</v>
      </c>
      <c r="E42" s="27">
        <v>3188.3352331038127</v>
      </c>
      <c r="F42" s="27">
        <v>3213.9451048731876</v>
      </c>
      <c r="G42" s="27">
        <v>3106.4837935426644</v>
      </c>
      <c r="H42" s="27">
        <v>3130.7624556291726</v>
      </c>
      <c r="I42" s="27">
        <v>2679.56</v>
      </c>
      <c r="J42" s="27">
        <v>2797.5285527249634</v>
      </c>
      <c r="K42" s="27">
        <v>2835</v>
      </c>
      <c r="L42" s="27">
        <v>3217</v>
      </c>
      <c r="M42" s="27">
        <v>3282</v>
      </c>
      <c r="N42" s="27">
        <v>3282</v>
      </c>
      <c r="O42" s="27">
        <v>3126</v>
      </c>
      <c r="P42" s="27">
        <v>3132</v>
      </c>
      <c r="Q42" s="27">
        <v>0</v>
      </c>
      <c r="R42" s="27">
        <v>0</v>
      </c>
      <c r="S42" s="28"/>
      <c r="T42" s="30"/>
      <c r="U42" s="30"/>
      <c r="V42" s="30"/>
      <c r="W42" s="31"/>
      <c r="X42" s="25"/>
    </row>
    <row r="43" spans="1:46" ht="14" outlineLevel="1" x14ac:dyDescent="0.3">
      <c r="A43" s="198"/>
      <c r="B43" s="193"/>
      <c r="C43" s="18" t="s">
        <v>60</v>
      </c>
      <c r="D43" s="21" t="s">
        <v>59</v>
      </c>
      <c r="E43" s="27">
        <v>4788.0941454081631</v>
      </c>
      <c r="F43" s="27">
        <v>4783.5388681914137</v>
      </c>
      <c r="G43" s="27">
        <v>4767.3412439242729</v>
      </c>
      <c r="H43" s="27">
        <v>4764.5032358289409</v>
      </c>
      <c r="I43" s="27">
        <v>0</v>
      </c>
      <c r="J43" s="27">
        <v>4712.6006116095068</v>
      </c>
      <c r="K43" s="27">
        <v>4844</v>
      </c>
      <c r="L43" s="27">
        <v>0</v>
      </c>
      <c r="M43" s="27">
        <v>0</v>
      </c>
      <c r="N43" s="27">
        <v>0</v>
      </c>
      <c r="O43" s="27">
        <v>4716</v>
      </c>
      <c r="P43" s="27">
        <v>4728</v>
      </c>
      <c r="Q43" s="27">
        <v>0</v>
      </c>
      <c r="R43" s="27">
        <v>0</v>
      </c>
      <c r="S43" s="28"/>
      <c r="T43" s="30"/>
      <c r="U43" s="30"/>
      <c r="V43" s="30"/>
      <c r="W43" s="31"/>
      <c r="X43" s="25"/>
    </row>
    <row r="44" spans="1:46" ht="14" outlineLevel="1" x14ac:dyDescent="0.3">
      <c r="A44" s="198"/>
      <c r="B44" s="193"/>
      <c r="C44" s="18" t="s">
        <v>61</v>
      </c>
      <c r="D44" s="21" t="s">
        <v>59</v>
      </c>
      <c r="E44" s="27">
        <v>4089.0228502097971</v>
      </c>
      <c r="F44" s="27">
        <v>4106.2253913911863</v>
      </c>
      <c r="G44" s="27">
        <v>4181</v>
      </c>
      <c r="H44" s="27">
        <v>4109.9398269811099</v>
      </c>
      <c r="I44" s="27">
        <v>3778.15</v>
      </c>
      <c r="J44" s="27">
        <v>3827.2621724685591</v>
      </c>
      <c r="K44" s="27">
        <v>0</v>
      </c>
      <c r="L44" s="27">
        <v>0</v>
      </c>
      <c r="M44" s="27">
        <v>0</v>
      </c>
      <c r="N44" s="27">
        <v>0</v>
      </c>
      <c r="O44" s="27">
        <v>3899</v>
      </c>
      <c r="P44" s="27">
        <v>3950</v>
      </c>
      <c r="Q44" s="27">
        <v>0</v>
      </c>
      <c r="R44" s="27">
        <v>0</v>
      </c>
      <c r="S44" s="28"/>
      <c r="T44" s="30"/>
      <c r="U44" s="30"/>
      <c r="V44" s="30"/>
      <c r="W44" s="31"/>
      <c r="X44" s="61"/>
    </row>
    <row r="45" spans="1:46" ht="14" outlineLevel="1" x14ac:dyDescent="0.3">
      <c r="A45" s="198"/>
      <c r="B45" s="193"/>
      <c r="C45" s="18" t="s">
        <v>62</v>
      </c>
      <c r="D45" s="21" t="s">
        <v>59</v>
      </c>
      <c r="E45" s="27">
        <v>10776</v>
      </c>
      <c r="F45" s="27">
        <v>10776</v>
      </c>
      <c r="G45" s="27">
        <v>10335.994588704494</v>
      </c>
      <c r="H45" s="27">
        <v>10321.345402448555</v>
      </c>
      <c r="I45" s="27">
        <v>10082.829645174677</v>
      </c>
      <c r="J45" s="27">
        <v>10162.284157745971</v>
      </c>
      <c r="K45" s="27">
        <v>10756</v>
      </c>
      <c r="L45" s="27">
        <v>10215</v>
      </c>
      <c r="M45" s="27">
        <v>10094</v>
      </c>
      <c r="N45" s="27">
        <v>10094</v>
      </c>
      <c r="O45" s="27">
        <v>10369</v>
      </c>
      <c r="P45" s="27">
        <v>10318</v>
      </c>
      <c r="Q45" s="27">
        <v>0</v>
      </c>
      <c r="R45" s="27">
        <v>0</v>
      </c>
      <c r="S45" s="28"/>
      <c r="T45" s="30"/>
      <c r="U45" s="30"/>
      <c r="V45" s="30"/>
      <c r="W45" s="31"/>
      <c r="X45" s="61"/>
      <c r="Y45" s="62"/>
      <c r="Z45" s="62"/>
      <c r="AA45" s="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</row>
    <row r="46" spans="1:46" ht="14" outlineLevel="1" x14ac:dyDescent="0.3">
      <c r="A46" s="198"/>
      <c r="B46" s="193"/>
      <c r="C46" s="18" t="s">
        <v>63</v>
      </c>
      <c r="D46" s="21" t="s">
        <v>59</v>
      </c>
      <c r="E46" s="27">
        <v>11542.666666666666</v>
      </c>
      <c r="F46" s="27">
        <v>11542.666666666666</v>
      </c>
      <c r="G46" s="27">
        <v>10951.841738553418</v>
      </c>
      <c r="H46" s="27">
        <v>10903.149950347568</v>
      </c>
      <c r="I46" s="27">
        <v>10643.766317940044</v>
      </c>
      <c r="J46" s="27">
        <v>10577.863842535851</v>
      </c>
      <c r="K46" s="27">
        <v>10976</v>
      </c>
      <c r="L46" s="27">
        <v>10655</v>
      </c>
      <c r="M46" s="27">
        <v>10687</v>
      </c>
      <c r="N46" s="27">
        <v>10687</v>
      </c>
      <c r="O46" s="27">
        <v>10667</v>
      </c>
      <c r="P46" s="27">
        <v>10707</v>
      </c>
      <c r="Q46" s="27">
        <v>0</v>
      </c>
      <c r="R46" s="27">
        <v>0</v>
      </c>
      <c r="S46" s="28"/>
      <c r="T46" s="30"/>
      <c r="U46" s="30"/>
      <c r="V46" s="30"/>
      <c r="W46" s="31"/>
      <c r="X46" s="25"/>
    </row>
    <row r="47" spans="1:46" ht="14" outlineLevel="1" x14ac:dyDescent="0.3">
      <c r="A47" s="198"/>
      <c r="B47" s="193"/>
      <c r="C47" s="18" t="s">
        <v>64</v>
      </c>
      <c r="D47" s="21" t="s">
        <v>59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8"/>
      <c r="T47" s="30"/>
      <c r="U47" s="30"/>
      <c r="V47" s="30"/>
      <c r="W47" s="31"/>
      <c r="X47" s="25"/>
      <c r="Y47" s="64"/>
      <c r="Z47" s="64"/>
    </row>
    <row r="48" spans="1:46" ht="14" outlineLevel="1" x14ac:dyDescent="0.3">
      <c r="A48" s="198"/>
      <c r="B48" s="193"/>
      <c r="C48" s="18" t="s">
        <v>65</v>
      </c>
      <c r="D48" s="21" t="s">
        <v>59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8"/>
      <c r="T48" s="30"/>
      <c r="U48" s="30"/>
      <c r="V48" s="30"/>
      <c r="W48" s="31"/>
      <c r="X48" s="25"/>
      <c r="Y48" s="64"/>
      <c r="Z48" s="64"/>
    </row>
    <row r="49" spans="1:49" ht="14.5" outlineLevel="1" x14ac:dyDescent="0.3">
      <c r="A49" s="198"/>
      <c r="B49" s="193"/>
      <c r="C49" s="59" t="s">
        <v>171</v>
      </c>
      <c r="D49" s="21"/>
      <c r="E49" s="27"/>
      <c r="F49" s="27"/>
      <c r="G49" s="27"/>
      <c r="H49" s="27"/>
      <c r="I49" s="27"/>
      <c r="J49" s="27"/>
      <c r="K49" s="27"/>
      <c r="L49" s="27"/>
      <c r="M49" s="67"/>
      <c r="N49" s="27"/>
      <c r="O49" s="27"/>
      <c r="P49" s="27"/>
      <c r="Q49" s="27"/>
      <c r="R49" s="27"/>
      <c r="S49" s="28"/>
      <c r="T49" s="30"/>
      <c r="U49" s="30"/>
      <c r="V49" s="30"/>
      <c r="W49" s="31"/>
      <c r="X49" s="25"/>
    </row>
    <row r="50" spans="1:49" ht="14.5" outlineLevel="1" x14ac:dyDescent="0.3">
      <c r="A50" s="198"/>
      <c r="B50" s="193"/>
      <c r="C50" s="18" t="s">
        <v>172</v>
      </c>
      <c r="D50" s="21" t="s">
        <v>59</v>
      </c>
      <c r="E50" s="27">
        <v>2878.7418131002037</v>
      </c>
      <c r="F50" s="27">
        <v>2980.9250513183729</v>
      </c>
      <c r="G50" s="27">
        <v>3087.1527870149712</v>
      </c>
      <c r="H50" s="27">
        <v>3270.7414320724747</v>
      </c>
      <c r="I50" s="27">
        <v>2942.86</v>
      </c>
      <c r="J50" s="27">
        <v>3327</v>
      </c>
      <c r="K50" s="27">
        <v>2812</v>
      </c>
      <c r="L50" s="27">
        <v>3138.9969999999998</v>
      </c>
      <c r="M50" s="27">
        <v>3249.9</v>
      </c>
      <c r="N50" s="27">
        <v>3227.91</v>
      </c>
      <c r="O50" s="27">
        <v>2995</v>
      </c>
      <c r="P50" s="27">
        <v>3091</v>
      </c>
      <c r="Q50" s="27">
        <v>8809.8865550407118</v>
      </c>
      <c r="R50" s="27">
        <v>8511.2612953334428</v>
      </c>
      <c r="S50" s="166"/>
      <c r="T50" s="67"/>
      <c r="U50" s="67"/>
      <c r="V50" s="67"/>
      <c r="W50" s="167"/>
      <c r="X50" s="25"/>
    </row>
    <row r="51" spans="1:49" ht="14.5" customHeight="1" outlineLevel="1" x14ac:dyDescent="0.3">
      <c r="A51" s="198"/>
      <c r="B51" s="193" t="s">
        <v>67</v>
      </c>
      <c r="C51" s="59" t="s">
        <v>68</v>
      </c>
      <c r="D51" s="21"/>
      <c r="E51" s="27"/>
      <c r="F51" s="27"/>
      <c r="G51" s="27"/>
      <c r="H51" s="27"/>
      <c r="I51" s="27"/>
      <c r="J51" s="27"/>
      <c r="K51" s="27"/>
      <c r="L51" s="27"/>
      <c r="M51" s="67"/>
      <c r="N51" s="27"/>
      <c r="O51" s="27"/>
      <c r="P51" s="27"/>
      <c r="Q51" s="27"/>
      <c r="R51" s="27"/>
      <c r="S51" s="28"/>
      <c r="T51" s="30"/>
      <c r="U51" s="30"/>
      <c r="V51" s="30"/>
      <c r="W51" s="31"/>
      <c r="X51" s="25"/>
    </row>
    <row r="52" spans="1:49" ht="14" outlineLevel="1" x14ac:dyDescent="0.3">
      <c r="A52" s="198"/>
      <c r="B52" s="193"/>
      <c r="C52" s="18" t="s">
        <v>58</v>
      </c>
      <c r="D52" s="21" t="s">
        <v>69</v>
      </c>
      <c r="E52" s="27">
        <v>634567</v>
      </c>
      <c r="F52" s="27">
        <v>3471988</v>
      </c>
      <c r="G52" s="27">
        <v>6610038.7800000003</v>
      </c>
      <c r="H52" s="27">
        <v>3757122.33</v>
      </c>
      <c r="I52" s="27">
        <v>513980.63550000003</v>
      </c>
      <c r="J52" s="27">
        <v>425437</v>
      </c>
      <c r="K52" s="27">
        <v>2230090</v>
      </c>
      <c r="L52" s="27">
        <v>2376720</v>
      </c>
      <c r="M52" s="27">
        <v>2134253</v>
      </c>
      <c r="N52" s="27">
        <v>873121</v>
      </c>
      <c r="O52" s="27">
        <v>3149875.13</v>
      </c>
      <c r="P52" s="27">
        <v>1360494.19</v>
      </c>
      <c r="Q52" s="27">
        <v>115376774.09076101</v>
      </c>
      <c r="R52" s="27">
        <v>296120925.11835051</v>
      </c>
      <c r="S52" s="28"/>
      <c r="T52" s="30"/>
      <c r="U52" s="30"/>
      <c r="V52" s="30"/>
      <c r="W52" s="31"/>
      <c r="X52" s="66">
        <f t="shared" ref="X52:X58" si="4">SUM(E52:P52,S52:W52)</f>
        <v>27537687.065500002</v>
      </c>
    </row>
    <row r="53" spans="1:49" ht="14" outlineLevel="1" x14ac:dyDescent="0.3">
      <c r="A53" s="198"/>
      <c r="B53" s="193"/>
      <c r="C53" s="18" t="s">
        <v>60</v>
      </c>
      <c r="D53" s="21" t="s">
        <v>69</v>
      </c>
      <c r="E53" s="27">
        <v>78400</v>
      </c>
      <c r="F53" s="27">
        <v>609983</v>
      </c>
      <c r="G53" s="27">
        <v>675845</v>
      </c>
      <c r="H53" s="27">
        <v>694567</v>
      </c>
      <c r="I53" s="27">
        <v>0</v>
      </c>
      <c r="J53" s="27">
        <v>538304</v>
      </c>
      <c r="K53" s="27">
        <v>229630.65</v>
      </c>
      <c r="L53" s="27">
        <v>0</v>
      </c>
      <c r="M53" s="27">
        <v>0</v>
      </c>
      <c r="N53" s="27">
        <v>0</v>
      </c>
      <c r="O53" s="27">
        <v>248872.94000000006</v>
      </c>
      <c r="P53" s="27">
        <v>275900.24</v>
      </c>
      <c r="Q53" s="27">
        <v>0</v>
      </c>
      <c r="R53" s="27">
        <v>0</v>
      </c>
      <c r="S53" s="28"/>
      <c r="T53" s="30"/>
      <c r="U53" s="30"/>
      <c r="V53" s="30"/>
      <c r="W53" s="31"/>
      <c r="X53" s="66">
        <f t="shared" si="4"/>
        <v>3351502.83</v>
      </c>
    </row>
    <row r="54" spans="1:49" ht="14" outlineLevel="1" x14ac:dyDescent="0.3">
      <c r="A54" s="198"/>
      <c r="B54" s="193"/>
      <c r="C54" s="18" t="s">
        <v>61</v>
      </c>
      <c r="D54" s="21" t="s">
        <v>69</v>
      </c>
      <c r="E54" s="27">
        <v>39562</v>
      </c>
      <c r="F54" s="27">
        <v>838384</v>
      </c>
      <c r="G54" s="27">
        <v>36853.22</v>
      </c>
      <c r="H54" s="27">
        <v>406081.67</v>
      </c>
      <c r="I54" s="27">
        <v>629313.81000000006</v>
      </c>
      <c r="J54" s="27">
        <v>7297142</v>
      </c>
      <c r="K54" s="27">
        <v>0</v>
      </c>
      <c r="L54" s="27">
        <v>0</v>
      </c>
      <c r="M54" s="27">
        <v>0</v>
      </c>
      <c r="N54" s="27">
        <v>0</v>
      </c>
      <c r="O54" s="27">
        <v>479292.21</v>
      </c>
      <c r="P54" s="27">
        <v>1099768.26</v>
      </c>
      <c r="Q54" s="27">
        <v>0</v>
      </c>
      <c r="R54" s="27">
        <v>0</v>
      </c>
      <c r="S54" s="28"/>
      <c r="T54" s="30"/>
      <c r="U54" s="30"/>
      <c r="V54" s="30"/>
      <c r="W54" s="31"/>
      <c r="X54" s="66">
        <f t="shared" si="4"/>
        <v>10826397.17</v>
      </c>
    </row>
    <row r="55" spans="1:49" ht="14" outlineLevel="1" x14ac:dyDescent="0.3">
      <c r="A55" s="198"/>
      <c r="B55" s="193"/>
      <c r="C55" s="18" t="s">
        <v>62</v>
      </c>
      <c r="D55" s="21" t="s">
        <v>70</v>
      </c>
      <c r="E55" s="27">
        <v>2252</v>
      </c>
      <c r="F55" s="27">
        <v>10006.5</v>
      </c>
      <c r="G55" s="27">
        <v>34010.339999999997</v>
      </c>
      <c r="H55" s="27">
        <v>1919.5</v>
      </c>
      <c r="I55" s="27">
        <v>7085.739999999998</v>
      </c>
      <c r="J55" s="27">
        <v>6210.26</v>
      </c>
      <c r="K55" s="27">
        <v>10283.08</v>
      </c>
      <c r="L55" s="27">
        <v>4771.5060000000003</v>
      </c>
      <c r="M55" s="27">
        <v>9696.0849999999991</v>
      </c>
      <c r="N55" s="27">
        <v>5175.5510000000004</v>
      </c>
      <c r="O55" s="27">
        <v>20068.605</v>
      </c>
      <c r="P55" s="27">
        <v>989.1</v>
      </c>
      <c r="Q55" s="27">
        <v>0</v>
      </c>
      <c r="R55" s="27">
        <v>0</v>
      </c>
      <c r="S55" s="28"/>
      <c r="T55" s="30"/>
      <c r="U55" s="30"/>
      <c r="V55" s="30"/>
      <c r="W55" s="31"/>
      <c r="X55" s="66">
        <f t="shared" si="4"/>
        <v>112468.26700000001</v>
      </c>
    </row>
    <row r="56" spans="1:49" ht="14" outlineLevel="1" x14ac:dyDescent="0.3">
      <c r="A56" s="198"/>
      <c r="B56" s="193"/>
      <c r="C56" s="18" t="s">
        <v>63</v>
      </c>
      <c r="D56" s="21" t="s">
        <v>70</v>
      </c>
      <c r="E56" s="27">
        <v>1867</v>
      </c>
      <c r="F56" s="27">
        <v>2400</v>
      </c>
      <c r="G56" s="27">
        <v>6028</v>
      </c>
      <c r="H56" s="27">
        <v>503.5</v>
      </c>
      <c r="I56" s="27">
        <v>283.89000000000004</v>
      </c>
      <c r="J56" s="27">
        <v>846.1</v>
      </c>
      <c r="K56" s="27">
        <v>1224.97</v>
      </c>
      <c r="L56" s="27">
        <v>579.74</v>
      </c>
      <c r="M56" s="27">
        <v>864.31</v>
      </c>
      <c r="N56" s="27">
        <v>656.72</v>
      </c>
      <c r="O56" s="27">
        <v>1223.5</v>
      </c>
      <c r="P56" s="27">
        <v>192.34</v>
      </c>
      <c r="Q56" s="27">
        <v>0</v>
      </c>
      <c r="R56" s="27">
        <v>0</v>
      </c>
      <c r="S56" s="28"/>
      <c r="T56" s="30"/>
      <c r="U56" s="30"/>
      <c r="V56" s="30"/>
      <c r="W56" s="31"/>
      <c r="X56" s="66">
        <f t="shared" si="4"/>
        <v>16670.069999999996</v>
      </c>
    </row>
    <row r="57" spans="1:49" ht="14" outlineLevel="1" x14ac:dyDescent="0.3">
      <c r="A57" s="198"/>
      <c r="B57" s="193"/>
      <c r="C57" s="18" t="s">
        <v>64</v>
      </c>
      <c r="D57" s="21" t="s">
        <v>70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8"/>
      <c r="T57" s="30"/>
      <c r="U57" s="30"/>
      <c r="V57" s="30"/>
      <c r="W57" s="31"/>
      <c r="X57" s="66">
        <f t="shared" si="4"/>
        <v>0</v>
      </c>
    </row>
    <row r="58" spans="1:49" ht="14" outlineLevel="1" x14ac:dyDescent="0.3">
      <c r="A58" s="198"/>
      <c r="B58" s="193"/>
      <c r="C58" s="18" t="s">
        <v>65</v>
      </c>
      <c r="D58" s="21" t="s">
        <v>70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8"/>
      <c r="T58" s="30"/>
      <c r="U58" s="30"/>
      <c r="V58" s="30"/>
      <c r="W58" s="31"/>
      <c r="X58" s="66">
        <f t="shared" si="4"/>
        <v>0</v>
      </c>
    </row>
    <row r="59" spans="1:49" ht="14.5" outlineLevel="1" x14ac:dyDescent="0.3">
      <c r="A59" s="198"/>
      <c r="B59" s="193"/>
      <c r="C59" s="59" t="s">
        <v>71</v>
      </c>
      <c r="D59" s="21"/>
      <c r="E59" s="27"/>
      <c r="F59" s="27"/>
      <c r="G59" s="27"/>
      <c r="H59" s="27"/>
      <c r="I59" s="27"/>
      <c r="J59" s="27"/>
      <c r="K59" s="27"/>
      <c r="L59" s="27"/>
      <c r="M59" s="67"/>
      <c r="N59" s="27"/>
      <c r="O59" s="27"/>
      <c r="P59" s="27"/>
      <c r="Q59" s="27"/>
      <c r="R59" s="27"/>
      <c r="S59" s="28"/>
      <c r="T59" s="30"/>
      <c r="U59" s="30"/>
      <c r="V59" s="30"/>
      <c r="W59" s="31"/>
      <c r="X59" s="25"/>
    </row>
    <row r="60" spans="1:49" ht="14" outlineLevel="1" x14ac:dyDescent="0.3">
      <c r="A60" s="198"/>
      <c r="B60" s="193"/>
      <c r="C60" s="18" t="s">
        <v>72</v>
      </c>
      <c r="D60" s="21" t="s">
        <v>73</v>
      </c>
      <c r="E60" s="68">
        <f>IF(E52="",0,E52/E$22/1000)</f>
        <v>0.886853866945436</v>
      </c>
      <c r="F60" s="68">
        <f t="shared" ref="F60:Q60" si="5">IF(F52="",0,F52/F$22/1000)</f>
        <v>0.56736558111868785</v>
      </c>
      <c r="G60" s="68">
        <f t="shared" si="5"/>
        <v>0.7856212403163243</v>
      </c>
      <c r="H60" s="68">
        <f t="shared" si="5"/>
        <v>0.56340994679345902</v>
      </c>
      <c r="I60" s="68">
        <f t="shared" si="5"/>
        <v>0.38957553274945333</v>
      </c>
      <c r="J60" s="68">
        <f t="shared" si="5"/>
        <v>3.8301329806628419E-2</v>
      </c>
      <c r="K60" s="68">
        <f t="shared" si="5"/>
        <v>0.88213631343609478</v>
      </c>
      <c r="L60" s="68">
        <f t="shared" si="5"/>
        <v>0.77425685226370566</v>
      </c>
      <c r="M60" s="68">
        <f t="shared" si="5"/>
        <v>0.76363912846687387</v>
      </c>
      <c r="N60" s="68">
        <f t="shared" si="5"/>
        <v>0.77053844612847044</v>
      </c>
      <c r="O60" s="68">
        <f t="shared" si="5"/>
        <v>0.72634603712951418</v>
      </c>
      <c r="P60" s="68">
        <f t="shared" si="5"/>
        <v>0.39564178285876472</v>
      </c>
      <c r="Q60" s="68">
        <f t="shared" si="5"/>
        <v>357.97833109658677</v>
      </c>
      <c r="R60" s="68">
        <f>IF(R52="",0,R52/R$22/1000)</f>
        <v>253.32994995213551</v>
      </c>
      <c r="S60" s="69"/>
      <c r="T60" s="68"/>
      <c r="U60" s="68"/>
      <c r="V60" s="68"/>
      <c r="W60" s="70"/>
      <c r="X60" s="25"/>
    </row>
    <row r="61" spans="1:49" ht="14" outlineLevel="1" x14ac:dyDescent="0.3">
      <c r="A61" s="198"/>
      <c r="B61" s="193"/>
      <c r="C61" s="18" t="s">
        <v>60</v>
      </c>
      <c r="D61" s="21" t="s">
        <v>73</v>
      </c>
      <c r="E61" s="68">
        <f t="shared" ref="E61:Q62" si="6">IF(E53="",0,E53/E$22/1000)</f>
        <v>0.10956974309808448</v>
      </c>
      <c r="F61" s="68">
        <f t="shared" si="6"/>
        <v>9.9678731397551082E-2</v>
      </c>
      <c r="G61" s="68">
        <f t="shared" si="6"/>
        <v>8.0326032090478325E-2</v>
      </c>
      <c r="H61" s="68">
        <f t="shared" si="6"/>
        <v>0.10415576660621867</v>
      </c>
      <c r="I61" s="68">
        <f t="shared" si="6"/>
        <v>0</v>
      </c>
      <c r="J61" s="68">
        <f t="shared" si="6"/>
        <v>4.8462543314820535E-2</v>
      </c>
      <c r="K61" s="68">
        <f t="shared" si="6"/>
        <v>9.0832896897853524E-2</v>
      </c>
      <c r="L61" s="68">
        <f t="shared" si="6"/>
        <v>0</v>
      </c>
      <c r="M61" s="68">
        <f t="shared" si="6"/>
        <v>0</v>
      </c>
      <c r="N61" s="68">
        <f t="shared" si="6"/>
        <v>0</v>
      </c>
      <c r="O61" s="68">
        <f t="shared" si="6"/>
        <v>5.7388901546002367E-2</v>
      </c>
      <c r="P61" s="68">
        <f t="shared" si="6"/>
        <v>8.023383241699919E-2</v>
      </c>
      <c r="Q61" s="68">
        <f t="shared" si="6"/>
        <v>0</v>
      </c>
      <c r="R61" s="68">
        <f>IF(R53="",0,R53/R$22/1000)</f>
        <v>0</v>
      </c>
      <c r="S61" s="69"/>
      <c r="T61" s="68"/>
      <c r="U61" s="68"/>
      <c r="V61" s="68"/>
      <c r="W61" s="70"/>
      <c r="X61" s="25"/>
    </row>
    <row r="62" spans="1:49" ht="14" outlineLevel="1" x14ac:dyDescent="0.3">
      <c r="A62" s="198"/>
      <c r="B62" s="193"/>
      <c r="C62" s="18" t="s">
        <v>61</v>
      </c>
      <c r="D62" s="21" t="s">
        <v>73</v>
      </c>
      <c r="E62" s="68">
        <f t="shared" si="6"/>
        <v>5.52907930669186E-2</v>
      </c>
      <c r="F62" s="68">
        <f t="shared" si="6"/>
        <v>0.13700226652874664</v>
      </c>
      <c r="G62" s="68">
        <f t="shared" si="6"/>
        <v>4.3801062852539523E-3</v>
      </c>
      <c r="H62" s="68">
        <f t="shared" si="6"/>
        <v>6.0895129834247101E-2</v>
      </c>
      <c r="I62" s="68">
        <f t="shared" si="6"/>
        <v>0.47699318975089727</v>
      </c>
      <c r="J62" s="68">
        <f t="shared" si="6"/>
        <v>0.65694860199700567</v>
      </c>
      <c r="K62" s="68">
        <f t="shared" si="6"/>
        <v>0</v>
      </c>
      <c r="L62" s="68">
        <f t="shared" si="6"/>
        <v>0</v>
      </c>
      <c r="M62" s="68">
        <f t="shared" si="6"/>
        <v>0</v>
      </c>
      <c r="N62" s="68">
        <f t="shared" si="6"/>
        <v>0</v>
      </c>
      <c r="O62" s="68">
        <f t="shared" si="6"/>
        <v>0.11052247565145445</v>
      </c>
      <c r="P62" s="68">
        <f t="shared" si="6"/>
        <v>0.31982075213263605</v>
      </c>
      <c r="Q62" s="68">
        <f t="shared" si="6"/>
        <v>0</v>
      </c>
      <c r="R62" s="68">
        <f>IF(R54="",0,R54/R$22/1000)</f>
        <v>0</v>
      </c>
      <c r="S62" s="69"/>
      <c r="T62" s="68"/>
      <c r="U62" s="68"/>
      <c r="V62" s="68"/>
      <c r="W62" s="70"/>
      <c r="X62" s="25"/>
    </row>
    <row r="63" spans="1:49" ht="14" outlineLevel="1" x14ac:dyDescent="0.3">
      <c r="A63" s="198"/>
      <c r="B63" s="193"/>
      <c r="C63" s="18" t="s">
        <v>62</v>
      </c>
      <c r="D63" s="21" t="s">
        <v>40</v>
      </c>
      <c r="E63" s="68">
        <f>IF(E55="",0,E55/E$22)</f>
        <v>3.1473349675623248</v>
      </c>
      <c r="F63" s="68">
        <f t="shared" ref="F63:S66" si="7">IF(F55="",0,F55/F$22)</f>
        <v>1.6351852850482633</v>
      </c>
      <c r="G63" s="68">
        <f t="shared" si="7"/>
        <v>4.0422221992440255</v>
      </c>
      <c r="H63" s="68">
        <f t="shared" si="7"/>
        <v>0.28784407263897754</v>
      </c>
      <c r="I63" s="68">
        <f t="shared" si="7"/>
        <v>5.3706905372782483</v>
      </c>
      <c r="J63" s="68">
        <f t="shared" si="7"/>
        <v>0.55909856558059645</v>
      </c>
      <c r="K63" s="68">
        <f t="shared" si="7"/>
        <v>4.0675839459252483</v>
      </c>
      <c r="L63" s="68">
        <f t="shared" si="7"/>
        <v>1.5543990104502785</v>
      </c>
      <c r="M63" s="68">
        <f t="shared" si="7"/>
        <v>3.4692746824958092</v>
      </c>
      <c r="N63" s="68">
        <f t="shared" si="7"/>
        <v>4.5674780762330212</v>
      </c>
      <c r="O63" s="68">
        <f t="shared" si="7"/>
        <v>4.6277236750231285</v>
      </c>
      <c r="P63" s="68">
        <f t="shared" si="7"/>
        <v>0.28763760279314693</v>
      </c>
      <c r="Q63" s="68">
        <f t="shared" si="7"/>
        <v>0</v>
      </c>
      <c r="R63" s="68">
        <f t="shared" si="7"/>
        <v>0</v>
      </c>
      <c r="S63" s="68">
        <f t="shared" si="7"/>
        <v>0</v>
      </c>
      <c r="T63" s="68"/>
      <c r="U63" s="68"/>
      <c r="V63" s="68"/>
      <c r="W63" s="68"/>
      <c r="X63" s="25"/>
    </row>
    <row r="64" spans="1:49" s="5" customFormat="1" ht="14" outlineLevel="1" x14ac:dyDescent="0.3">
      <c r="A64" s="198"/>
      <c r="B64" s="193"/>
      <c r="C64" s="18" t="s">
        <v>63</v>
      </c>
      <c r="D64" s="21" t="s">
        <v>40</v>
      </c>
      <c r="E64" s="68">
        <f>IF(E56="",0,E56/E$22)</f>
        <v>2.6092692648485172</v>
      </c>
      <c r="F64" s="68">
        <f t="shared" si="7"/>
        <v>0.39218954520719851</v>
      </c>
      <c r="G64" s="68">
        <f t="shared" si="7"/>
        <v>0.71644433478298031</v>
      </c>
      <c r="H64" s="68">
        <f t="shared" si="7"/>
        <v>7.5503772114470014E-2</v>
      </c>
      <c r="I64" s="68">
        <f t="shared" si="7"/>
        <v>0.21517658517359126</v>
      </c>
      <c r="J64" s="68">
        <f t="shared" si="7"/>
        <v>7.6172864958591532E-2</v>
      </c>
      <c r="K64" s="68">
        <f t="shared" si="7"/>
        <v>0.48455018401491107</v>
      </c>
      <c r="L64" s="68">
        <f t="shared" si="7"/>
        <v>0.18886013814473759</v>
      </c>
      <c r="M64" s="68">
        <f t="shared" si="7"/>
        <v>0.30925149695242493</v>
      </c>
      <c r="N64" s="68">
        <f t="shared" si="7"/>
        <v>0.57956229244456292</v>
      </c>
      <c r="O64" s="68">
        <f t="shared" si="7"/>
        <v>0.28213320838148925</v>
      </c>
      <c r="P64" s="68">
        <f t="shared" si="7"/>
        <v>5.5933895987497609E-2</v>
      </c>
      <c r="Q64" s="68">
        <f t="shared" si="7"/>
        <v>0</v>
      </c>
      <c r="R64" s="68">
        <f t="shared" si="7"/>
        <v>0</v>
      </c>
      <c r="S64" s="68">
        <f t="shared" si="7"/>
        <v>0</v>
      </c>
      <c r="T64" s="68"/>
      <c r="U64" s="68"/>
      <c r="V64" s="68"/>
      <c r="W64" s="68"/>
      <c r="X64" s="25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" customFormat="1" ht="14" outlineLevel="1" x14ac:dyDescent="0.3">
      <c r="A65" s="198"/>
      <c r="B65" s="193"/>
      <c r="C65" s="18" t="s">
        <v>64</v>
      </c>
      <c r="D65" s="21" t="s">
        <v>40</v>
      </c>
      <c r="E65" s="68">
        <f>IF(E57="",0,E57/E$22)</f>
        <v>0</v>
      </c>
      <c r="F65" s="68">
        <f t="shared" si="7"/>
        <v>0</v>
      </c>
      <c r="G65" s="68">
        <f t="shared" si="7"/>
        <v>0</v>
      </c>
      <c r="H65" s="68">
        <f t="shared" si="7"/>
        <v>0</v>
      </c>
      <c r="I65" s="68">
        <f t="shared" si="7"/>
        <v>0</v>
      </c>
      <c r="J65" s="68">
        <f t="shared" si="7"/>
        <v>0</v>
      </c>
      <c r="K65" s="68">
        <f t="shared" si="7"/>
        <v>0</v>
      </c>
      <c r="L65" s="68">
        <f t="shared" si="7"/>
        <v>0</v>
      </c>
      <c r="M65" s="68">
        <f t="shared" si="7"/>
        <v>0</v>
      </c>
      <c r="N65" s="68">
        <f t="shared" si="7"/>
        <v>0</v>
      </c>
      <c r="O65" s="68">
        <f t="shared" si="7"/>
        <v>0</v>
      </c>
      <c r="P65" s="68">
        <f t="shared" si="7"/>
        <v>0</v>
      </c>
      <c r="Q65" s="68">
        <f t="shared" si="7"/>
        <v>0</v>
      </c>
      <c r="R65" s="68">
        <f t="shared" si="7"/>
        <v>0</v>
      </c>
      <c r="S65" s="68">
        <f t="shared" si="7"/>
        <v>0</v>
      </c>
      <c r="T65" s="68"/>
      <c r="U65" s="68"/>
      <c r="V65" s="68"/>
      <c r="W65" s="68"/>
      <c r="X65" s="25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49" s="5" customFormat="1" ht="14" outlineLevel="1" x14ac:dyDescent="0.3">
      <c r="A66" s="198"/>
      <c r="B66" s="193"/>
      <c r="C66" s="18" t="s">
        <v>65</v>
      </c>
      <c r="D66" s="21" t="s">
        <v>40</v>
      </c>
      <c r="E66" s="68">
        <f>IF(E58="",0,E58/E$22)</f>
        <v>0</v>
      </c>
      <c r="F66" s="68">
        <f t="shared" si="7"/>
        <v>0</v>
      </c>
      <c r="G66" s="68">
        <f t="shared" si="7"/>
        <v>0</v>
      </c>
      <c r="H66" s="68">
        <f>IF(H58="",0,H58/H$22)</f>
        <v>0</v>
      </c>
      <c r="I66" s="68">
        <f t="shared" si="7"/>
        <v>0</v>
      </c>
      <c r="J66" s="68">
        <f t="shared" si="7"/>
        <v>0</v>
      </c>
      <c r="K66" s="68">
        <f t="shared" si="7"/>
        <v>0</v>
      </c>
      <c r="L66" s="68">
        <f t="shared" si="7"/>
        <v>0</v>
      </c>
      <c r="M66" s="68">
        <f t="shared" si="7"/>
        <v>0</v>
      </c>
      <c r="N66" s="68">
        <f t="shared" si="7"/>
        <v>0</v>
      </c>
      <c r="O66" s="68">
        <f t="shared" si="7"/>
        <v>0</v>
      </c>
      <c r="P66" s="68">
        <f t="shared" si="7"/>
        <v>0</v>
      </c>
      <c r="Q66" s="68">
        <f t="shared" si="7"/>
        <v>0</v>
      </c>
      <c r="R66" s="68">
        <f t="shared" si="7"/>
        <v>0</v>
      </c>
      <c r="S66" s="68">
        <f t="shared" si="7"/>
        <v>0</v>
      </c>
      <c r="T66" s="68"/>
      <c r="U66" s="68"/>
      <c r="V66" s="68"/>
      <c r="W66" s="68"/>
      <c r="X66" s="25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5" customFormat="1" ht="14.5" customHeight="1" outlineLevel="1" x14ac:dyDescent="0.3">
      <c r="A67" s="198"/>
      <c r="B67" s="193" t="s">
        <v>74</v>
      </c>
      <c r="C67" s="16" t="s">
        <v>75</v>
      </c>
      <c r="D67" s="21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8"/>
      <c r="T67" s="30"/>
      <c r="U67" s="30"/>
      <c r="V67" s="30"/>
      <c r="W67" s="31"/>
      <c r="X67" s="25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spans="1:49" s="5" customFormat="1" ht="14" outlineLevel="1" x14ac:dyDescent="0.3">
      <c r="A68" s="198"/>
      <c r="B68" s="193"/>
      <c r="C68" s="18" t="s">
        <v>72</v>
      </c>
      <c r="D68" s="21" t="s">
        <v>76</v>
      </c>
      <c r="E68" s="65">
        <f>E52*E$50/1000</f>
        <v>1826754.556113557</v>
      </c>
      <c r="F68" s="65">
        <f t="shared" ref="F68:P68" si="8">F52*F$50/1000</f>
        <v>10349736.007076774</v>
      </c>
      <c r="G68" s="65">
        <f t="shared" si="8"/>
        <v>20406199.641954042</v>
      </c>
      <c r="H68" s="65">
        <f t="shared" si="8"/>
        <v>12288575.670095673</v>
      </c>
      <c r="I68" s="65">
        <f t="shared" si="8"/>
        <v>1512573.0529875301</v>
      </c>
      <c r="J68" s="65">
        <f t="shared" si="8"/>
        <v>1415428.899</v>
      </c>
      <c r="K68" s="65">
        <f t="shared" si="8"/>
        <v>6271013.0800000001</v>
      </c>
      <c r="L68" s="65">
        <f t="shared" si="8"/>
        <v>7460516.949839999</v>
      </c>
      <c r="M68" s="65">
        <f t="shared" si="8"/>
        <v>6936108.8246999998</v>
      </c>
      <c r="N68" s="65">
        <f t="shared" si="8"/>
        <v>2818356.0071099997</v>
      </c>
      <c r="O68" s="65">
        <f t="shared" si="8"/>
        <v>9433876.0143500008</v>
      </c>
      <c r="P68" s="65">
        <f t="shared" si="8"/>
        <v>4205287.5412900001</v>
      </c>
      <c r="Q68" s="65">
        <f>Q52*Q$50/1000000</f>
        <v>1016456.2908261649</v>
      </c>
      <c r="R68" s="65">
        <f>R52*R$50/1000000</f>
        <v>2520362.5686981496</v>
      </c>
      <c r="S68" s="69"/>
      <c r="T68" s="68"/>
      <c r="U68" s="68"/>
      <c r="V68" s="68"/>
      <c r="W68" s="70"/>
      <c r="X68" s="2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spans="1:49" s="5" customFormat="1" ht="14" outlineLevel="1" x14ac:dyDescent="0.3">
      <c r="A69" s="198"/>
      <c r="B69" s="193"/>
      <c r="C69" s="18" t="s">
        <v>60</v>
      </c>
      <c r="D69" s="21" t="s">
        <v>76</v>
      </c>
      <c r="E69" s="65">
        <f t="shared" ref="E69:Q70" si="9">E53*E$50/1000</f>
        <v>225693.35814705596</v>
      </c>
      <c r="F69" s="65">
        <f t="shared" si="9"/>
        <v>1818313.605578335</v>
      </c>
      <c r="G69" s="65">
        <f t="shared" si="9"/>
        <v>2086436.7753401331</v>
      </c>
      <c r="H69" s="65">
        <f t="shared" si="9"/>
        <v>2271749.0642502829</v>
      </c>
      <c r="I69" s="65">
        <f t="shared" si="9"/>
        <v>0</v>
      </c>
      <c r="J69" s="65">
        <f t="shared" si="9"/>
        <v>1790937.4080000001</v>
      </c>
      <c r="K69" s="65">
        <f t="shared" si="9"/>
        <v>645721.38779999991</v>
      </c>
      <c r="L69" s="65">
        <f t="shared" si="9"/>
        <v>0</v>
      </c>
      <c r="M69" s="65">
        <f t="shared" si="9"/>
        <v>0</v>
      </c>
      <c r="N69" s="65">
        <f t="shared" si="9"/>
        <v>0</v>
      </c>
      <c r="O69" s="65">
        <f t="shared" si="9"/>
        <v>745374.45530000015</v>
      </c>
      <c r="P69" s="65">
        <f t="shared" si="9"/>
        <v>852807.64183999994</v>
      </c>
      <c r="Q69" s="65">
        <f t="shared" si="9"/>
        <v>0</v>
      </c>
      <c r="R69" s="65">
        <f>R53*R$50/1000</f>
        <v>0</v>
      </c>
      <c r="S69" s="69"/>
      <c r="T69" s="68"/>
      <c r="U69" s="68"/>
      <c r="V69" s="68"/>
      <c r="W69" s="70"/>
      <c r="X69" s="25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spans="1:49" s="5" customFormat="1" ht="14" outlineLevel="1" x14ac:dyDescent="0.3">
      <c r="A70" s="198"/>
      <c r="B70" s="193"/>
      <c r="C70" s="18" t="s">
        <v>61</v>
      </c>
      <c r="D70" s="21" t="s">
        <v>76</v>
      </c>
      <c r="E70" s="65">
        <f t="shared" si="9"/>
        <v>113888.78360987025</v>
      </c>
      <c r="F70" s="65">
        <f t="shared" si="9"/>
        <v>2499159.8682245025</v>
      </c>
      <c r="G70" s="65">
        <f t="shared" si="9"/>
        <v>113771.52083347588</v>
      </c>
      <c r="H70" s="65">
        <f t="shared" si="9"/>
        <v>1328188.142874182</v>
      </c>
      <c r="I70" s="65">
        <f t="shared" si="9"/>
        <v>1851982.4388966002</v>
      </c>
      <c r="J70" s="65">
        <f t="shared" si="9"/>
        <v>24277591.434</v>
      </c>
      <c r="K70" s="65">
        <f t="shared" si="9"/>
        <v>0</v>
      </c>
      <c r="L70" s="65">
        <f t="shared" si="9"/>
        <v>0</v>
      </c>
      <c r="M70" s="65">
        <f t="shared" si="9"/>
        <v>0</v>
      </c>
      <c r="N70" s="65">
        <f t="shared" si="9"/>
        <v>0</v>
      </c>
      <c r="O70" s="65">
        <f t="shared" si="9"/>
        <v>1435480.1689500001</v>
      </c>
      <c r="P70" s="65">
        <f t="shared" si="9"/>
        <v>3399383.69166</v>
      </c>
      <c r="Q70" s="65">
        <f t="shared" si="9"/>
        <v>0</v>
      </c>
      <c r="R70" s="65">
        <f>R54*R$50/1000</f>
        <v>0</v>
      </c>
      <c r="S70" s="69"/>
      <c r="T70" s="68"/>
      <c r="U70" s="68"/>
      <c r="V70" s="68"/>
      <c r="W70" s="70"/>
      <c r="X70" s="25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spans="1:49" s="5" customFormat="1" ht="14" outlineLevel="1" x14ac:dyDescent="0.3">
      <c r="A71" s="198"/>
      <c r="B71" s="193"/>
      <c r="C71" s="18" t="s">
        <v>62</v>
      </c>
      <c r="D71" s="21" t="s">
        <v>76</v>
      </c>
      <c r="E71" s="65">
        <f>E55*E45/1000*0.933</f>
        <v>22641.626016000002</v>
      </c>
      <c r="F71" s="65">
        <f t="shared" ref="F71:Q71" si="10">F55*F45/1000*0.933</f>
        <v>100605.431052</v>
      </c>
      <c r="G71" s="65">
        <f t="shared" si="10"/>
        <v>327978.13395660004</v>
      </c>
      <c r="H71" s="65">
        <f t="shared" si="10"/>
        <v>18484.430392499999</v>
      </c>
      <c r="I71" s="65">
        <f>I55*I45/1000*0.933</f>
        <v>66657.540604890004</v>
      </c>
      <c r="J71" s="65">
        <f t="shared" si="10"/>
        <v>58882.028216980107</v>
      </c>
      <c r="K71" s="65">
        <f t="shared" si="10"/>
        <v>103194.28631184001</v>
      </c>
      <c r="L71" s="65">
        <f t="shared" si="10"/>
        <v>45475.29122607001</v>
      </c>
      <c r="M71" s="65">
        <f t="shared" si="10"/>
        <v>91314.839096669995</v>
      </c>
      <c r="N71" s="65">
        <f t="shared" si="10"/>
        <v>48741.797003802007</v>
      </c>
      <c r="O71" s="65">
        <f t="shared" si="10"/>
        <v>194149.24377358501</v>
      </c>
      <c r="P71" s="65">
        <f t="shared" si="10"/>
        <v>9521.7630354000012</v>
      </c>
      <c r="Q71" s="65">
        <f t="shared" si="10"/>
        <v>0</v>
      </c>
      <c r="R71" s="65">
        <f>R55*R45/1000*0.933</f>
        <v>0</v>
      </c>
      <c r="S71" s="69"/>
      <c r="T71" s="68"/>
      <c r="U71" s="68"/>
      <c r="V71" s="68"/>
      <c r="W71" s="70"/>
      <c r="X71" s="2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spans="1:49" s="5" customFormat="1" ht="14" outlineLevel="1" x14ac:dyDescent="0.3">
      <c r="A72" s="198"/>
      <c r="B72" s="193"/>
      <c r="C72" s="18" t="s">
        <v>63</v>
      </c>
      <c r="D72" s="21" t="s">
        <v>76</v>
      </c>
      <c r="E72" s="65">
        <f>E56*E46/1000*0.853</f>
        <v>18382.285342666662</v>
      </c>
      <c r="F72" s="65">
        <f t="shared" ref="F72:Q72" si="11">F56*F46/1000*0.853</f>
        <v>23630.147199999999</v>
      </c>
      <c r="G72" s="65">
        <f t="shared" si="11"/>
        <v>56313.099806000006</v>
      </c>
      <c r="H72" s="65">
        <f t="shared" si="11"/>
        <v>4682.7448079999995</v>
      </c>
      <c r="I72" s="65">
        <f t="shared" si="11"/>
        <v>2577.4749734599995</v>
      </c>
      <c r="J72" s="65">
        <f t="shared" si="11"/>
        <v>7634.2907993856543</v>
      </c>
      <c r="K72" s="65">
        <f t="shared" si="11"/>
        <v>11468.815924160001</v>
      </c>
      <c r="L72" s="65">
        <f t="shared" si="11"/>
        <v>5269.0916341000002</v>
      </c>
      <c r="M72" s="65">
        <f t="shared" si="11"/>
        <v>7879.0594674099984</v>
      </c>
      <c r="N72" s="65">
        <f t="shared" si="11"/>
        <v>5986.66674392</v>
      </c>
      <c r="O72" s="65">
        <f t="shared" si="11"/>
        <v>11132.566548500001</v>
      </c>
      <c r="P72" s="65">
        <f t="shared" si="11"/>
        <v>1756.6548761399999</v>
      </c>
      <c r="Q72" s="65">
        <f t="shared" si="11"/>
        <v>0</v>
      </c>
      <c r="R72" s="65">
        <f>R56*R46/1000*0.853</f>
        <v>0</v>
      </c>
      <c r="S72" s="69"/>
      <c r="T72" s="68"/>
      <c r="U72" s="68"/>
      <c r="V72" s="68"/>
      <c r="W72" s="70"/>
      <c r="X72" s="2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spans="1:49" s="5" customFormat="1" ht="14" outlineLevel="1" x14ac:dyDescent="0.3">
      <c r="A73" s="198"/>
      <c r="B73" s="193"/>
      <c r="C73" s="18" t="s">
        <v>64</v>
      </c>
      <c r="D73" s="21" t="s">
        <v>76</v>
      </c>
      <c r="E73" s="65">
        <f>E57*E47/1000</f>
        <v>0</v>
      </c>
      <c r="F73" s="65">
        <f t="shared" ref="F73:Q74" si="12">F57*F47/1000</f>
        <v>0</v>
      </c>
      <c r="G73" s="65">
        <f t="shared" si="12"/>
        <v>0</v>
      </c>
      <c r="H73" s="65">
        <f t="shared" si="12"/>
        <v>0</v>
      </c>
      <c r="I73" s="65">
        <f t="shared" si="12"/>
        <v>0</v>
      </c>
      <c r="J73" s="65">
        <f t="shared" si="12"/>
        <v>0</v>
      </c>
      <c r="K73" s="65">
        <f t="shared" si="12"/>
        <v>0</v>
      </c>
      <c r="L73" s="65">
        <f t="shared" si="12"/>
        <v>0</v>
      </c>
      <c r="M73" s="65">
        <f t="shared" si="12"/>
        <v>0</v>
      </c>
      <c r="N73" s="65">
        <f t="shared" si="12"/>
        <v>0</v>
      </c>
      <c r="O73" s="65">
        <f t="shared" si="12"/>
        <v>0</v>
      </c>
      <c r="P73" s="65">
        <f t="shared" si="12"/>
        <v>0</v>
      </c>
      <c r="Q73" s="65">
        <f t="shared" si="12"/>
        <v>0</v>
      </c>
      <c r="R73" s="65">
        <f>R57*R47/1000</f>
        <v>0</v>
      </c>
      <c r="S73" s="69"/>
      <c r="T73" s="68"/>
      <c r="U73" s="68"/>
      <c r="V73" s="68"/>
      <c r="W73" s="70"/>
      <c r="X73" s="25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spans="1:49" s="5" customFormat="1" ht="14" outlineLevel="1" x14ac:dyDescent="0.3">
      <c r="A74" s="198"/>
      <c r="B74" s="193"/>
      <c r="C74" s="18" t="s">
        <v>65</v>
      </c>
      <c r="D74" s="21" t="s">
        <v>76</v>
      </c>
      <c r="E74" s="65">
        <f>E58*E48/1000</f>
        <v>0</v>
      </c>
      <c r="F74" s="65">
        <f t="shared" si="12"/>
        <v>0</v>
      </c>
      <c r="G74" s="65">
        <f t="shared" si="12"/>
        <v>0</v>
      </c>
      <c r="H74" s="65">
        <f t="shared" si="12"/>
        <v>0</v>
      </c>
      <c r="I74" s="65">
        <f t="shared" si="12"/>
        <v>0</v>
      </c>
      <c r="J74" s="65">
        <f t="shared" si="12"/>
        <v>0</v>
      </c>
      <c r="K74" s="65">
        <f t="shared" si="12"/>
        <v>0</v>
      </c>
      <c r="L74" s="65">
        <f t="shared" si="12"/>
        <v>0</v>
      </c>
      <c r="M74" s="65">
        <f t="shared" si="12"/>
        <v>0</v>
      </c>
      <c r="N74" s="65">
        <f t="shared" si="12"/>
        <v>0</v>
      </c>
      <c r="O74" s="65">
        <f t="shared" si="12"/>
        <v>0</v>
      </c>
      <c r="P74" s="65">
        <f t="shared" si="12"/>
        <v>0</v>
      </c>
      <c r="Q74" s="65">
        <f t="shared" si="12"/>
        <v>0</v>
      </c>
      <c r="R74" s="65">
        <f>R58*R48/1000</f>
        <v>0</v>
      </c>
      <c r="S74" s="69"/>
      <c r="T74" s="68"/>
      <c r="U74" s="68"/>
      <c r="V74" s="68"/>
      <c r="W74" s="70"/>
      <c r="X74" s="25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spans="1:49" s="5" customFormat="1" ht="14" outlineLevel="1" x14ac:dyDescent="0.3">
      <c r="A75" s="198"/>
      <c r="B75" s="193"/>
      <c r="C75" s="59" t="s">
        <v>77</v>
      </c>
      <c r="D75" s="21" t="s">
        <v>76</v>
      </c>
      <c r="E75" s="71">
        <f>SUM(E68:E74)</f>
        <v>2207360.6092291498</v>
      </c>
      <c r="F75" s="71">
        <f t="shared" ref="F75:Q75" si="13">SUM(F68:F74)</f>
        <v>14791445.059131611</v>
      </c>
      <c r="G75" s="71">
        <f t="shared" si="13"/>
        <v>22990699.171890251</v>
      </c>
      <c r="H75" s="71">
        <f t="shared" si="13"/>
        <v>15911680.052420637</v>
      </c>
      <c r="I75" s="71">
        <f t="shared" si="13"/>
        <v>3433790.5074624801</v>
      </c>
      <c r="J75" s="71">
        <f t="shared" si="13"/>
        <v>27550474.060016368</v>
      </c>
      <c r="K75" s="71">
        <f t="shared" si="13"/>
        <v>7031397.5700359996</v>
      </c>
      <c r="L75" s="71">
        <f t="shared" si="13"/>
        <v>7511261.3327001696</v>
      </c>
      <c r="M75" s="71">
        <f t="shared" si="13"/>
        <v>7035302.7232640795</v>
      </c>
      <c r="N75" s="71">
        <f t="shared" si="13"/>
        <v>2873084.4708577218</v>
      </c>
      <c r="O75" s="71">
        <f t="shared" si="13"/>
        <v>11820012.448922087</v>
      </c>
      <c r="P75" s="71">
        <f t="shared" si="13"/>
        <v>8468757.2927015405</v>
      </c>
      <c r="Q75" s="71">
        <f t="shared" si="13"/>
        <v>1016456.2908261649</v>
      </c>
      <c r="R75" s="71">
        <f>SUM(R68:R74)</f>
        <v>2520362.5686981496</v>
      </c>
      <c r="S75" s="72"/>
      <c r="T75" s="72"/>
      <c r="U75" s="72"/>
      <c r="V75" s="72"/>
      <c r="W75" s="73"/>
      <c r="X75" s="25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spans="1:49" s="5" customFormat="1" ht="14" outlineLevel="1" x14ac:dyDescent="0.3">
      <c r="A76" s="198"/>
      <c r="B76" s="74"/>
      <c r="C76" s="59"/>
      <c r="D76" s="21"/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  <c r="P76" s="75">
        <v>0</v>
      </c>
      <c r="Q76" s="75">
        <v>0</v>
      </c>
      <c r="R76" s="75">
        <v>0</v>
      </c>
      <c r="S76" s="72"/>
      <c r="T76" s="72"/>
      <c r="U76" s="72"/>
      <c r="V76" s="72"/>
      <c r="W76" s="73"/>
      <c r="X76" s="2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spans="1:49" s="5" customFormat="1" ht="14.5" outlineLevel="1" x14ac:dyDescent="0.3">
      <c r="A77" s="198"/>
      <c r="B77" s="193" t="s">
        <v>78</v>
      </c>
      <c r="C77" s="59" t="s">
        <v>78</v>
      </c>
      <c r="D77" s="21"/>
      <c r="E77" s="27"/>
      <c r="F77" s="27"/>
      <c r="G77" s="27"/>
      <c r="H77" s="27"/>
      <c r="I77" s="27"/>
      <c r="J77" s="27"/>
      <c r="K77" s="76"/>
      <c r="L77" s="76"/>
      <c r="M77" s="67"/>
      <c r="N77" s="27"/>
      <c r="O77" s="27"/>
      <c r="P77" s="27"/>
      <c r="Q77" s="27"/>
      <c r="R77" s="27"/>
      <c r="S77" s="28"/>
      <c r="T77" s="30"/>
      <c r="U77" s="30"/>
      <c r="V77" s="30"/>
      <c r="W77" s="31"/>
      <c r="X77" s="2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spans="1:49" s="5" customFormat="1" ht="14" outlineLevel="1" x14ac:dyDescent="0.3">
      <c r="A78" s="198"/>
      <c r="B78" s="193"/>
      <c r="C78" s="18" t="s">
        <v>79</v>
      </c>
      <c r="D78" s="21" t="s">
        <v>59</v>
      </c>
      <c r="E78" s="68">
        <f>IFERROR(SUMPRODUCT(E42:E44,E52:E54)/SUM(E52:E54)-E50,0)</f>
        <v>523.61055719381466</v>
      </c>
      <c r="F78" s="68">
        <f t="shared" ref="F78:P78" si="14">IFERROR(SUMPRODUCT(F42:F44,F52:F54)/SUM(F52:F54)-F50,0)</f>
        <v>579.64118724582841</v>
      </c>
      <c r="G78" s="68">
        <f t="shared" si="14"/>
        <v>178.02598433493858</v>
      </c>
      <c r="H78" s="68">
        <f t="shared" si="14"/>
        <v>175.4678436447216</v>
      </c>
      <c r="I78" s="68">
        <f t="shared" si="14"/>
        <v>341.4067413377893</v>
      </c>
      <c r="J78" s="68">
        <f t="shared" si="14"/>
        <v>504.92201829381474</v>
      </c>
      <c r="K78" s="68">
        <f t="shared" si="14"/>
        <v>210.55299543873025</v>
      </c>
      <c r="L78" s="68">
        <f t="shared" si="14"/>
        <v>78.003000000000156</v>
      </c>
      <c r="M78" s="68">
        <f t="shared" si="14"/>
        <v>32.099999999999909</v>
      </c>
      <c r="N78" s="68">
        <f t="shared" si="14"/>
        <v>54.090000000000146</v>
      </c>
      <c r="O78" s="68">
        <f t="shared" si="14"/>
        <v>328.57423791637393</v>
      </c>
      <c r="P78" s="68">
        <f t="shared" si="14"/>
        <v>530.71767088893375</v>
      </c>
      <c r="Q78" s="68"/>
      <c r="R78" s="68"/>
      <c r="S78" s="69"/>
      <c r="T78" s="68"/>
      <c r="U78" s="68"/>
      <c r="V78" s="68"/>
      <c r="W78" s="70"/>
      <c r="X78" s="2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spans="1:49" s="5" customFormat="1" ht="14" outlineLevel="1" x14ac:dyDescent="0.3">
      <c r="A79" s="198"/>
      <c r="B79" s="74"/>
      <c r="C79" s="18"/>
      <c r="D79" s="21"/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/>
      <c r="U79" s="77"/>
      <c r="V79" s="77"/>
      <c r="W79" s="77"/>
      <c r="X79" s="2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49" s="5" customFormat="1" ht="14.5" outlineLevel="1" x14ac:dyDescent="0.3">
      <c r="A80" s="198"/>
      <c r="B80" s="193" t="s">
        <v>80</v>
      </c>
      <c r="C80" s="59" t="s">
        <v>81</v>
      </c>
      <c r="D80" s="21"/>
      <c r="E80" s="27"/>
      <c r="F80" s="27"/>
      <c r="G80" s="27"/>
      <c r="H80" s="27"/>
      <c r="I80" s="27"/>
      <c r="J80" s="27"/>
      <c r="K80" s="76"/>
      <c r="L80" s="76"/>
      <c r="M80" s="67"/>
      <c r="N80" s="27"/>
      <c r="O80" s="27"/>
      <c r="P80" s="27"/>
      <c r="Q80" s="27"/>
      <c r="R80" s="27"/>
      <c r="S80" s="28"/>
      <c r="T80" s="30"/>
      <c r="U80" s="30"/>
      <c r="V80" s="30"/>
      <c r="W80" s="31"/>
      <c r="X80" s="2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49" s="5" customFormat="1" ht="14" outlineLevel="1" x14ac:dyDescent="0.3">
      <c r="A81" s="198"/>
      <c r="B81" s="193"/>
      <c r="C81" s="18" t="s">
        <v>72</v>
      </c>
      <c r="D81" s="21" t="s">
        <v>82</v>
      </c>
      <c r="E81" s="68">
        <f>E116</f>
        <v>4168.984913638913</v>
      </c>
      <c r="F81" s="68">
        <f t="shared" ref="F81:R81" si="15">F116</f>
        <v>4183.6819194075506</v>
      </c>
      <c r="G81" s="68">
        <f t="shared" si="15"/>
        <v>3866.304714643501</v>
      </c>
      <c r="H81" s="68">
        <f t="shared" si="15"/>
        <v>3607.1009653765068</v>
      </c>
      <c r="I81" s="68">
        <f t="shared" si="15"/>
        <v>2461.7745603760691</v>
      </c>
      <c r="J81" s="68">
        <f t="shared" si="15"/>
        <v>2250.4598919485056</v>
      </c>
      <c r="K81" s="68">
        <f>K116</f>
        <v>4418.3027819138169</v>
      </c>
      <c r="L81" s="68">
        <f t="shared" si="15"/>
        <v>4439.2473427149953</v>
      </c>
      <c r="M81" s="68">
        <f t="shared" si="15"/>
        <v>5859.4402786352057</v>
      </c>
      <c r="N81" s="68">
        <f>N116</f>
        <v>5850.352804721655</v>
      </c>
      <c r="O81" s="68">
        <f t="shared" si="15"/>
        <v>3439.9662005008199</v>
      </c>
      <c r="P81" s="68">
        <f t="shared" si="15"/>
        <v>3404.2027357518791</v>
      </c>
      <c r="Q81" s="68">
        <f>Q116</f>
        <v>26.89443690575397</v>
      </c>
      <c r="R81" s="68">
        <f t="shared" si="15"/>
        <v>21.44181974800447</v>
      </c>
      <c r="S81" s="69"/>
      <c r="T81" s="68"/>
      <c r="U81" s="68"/>
      <c r="V81" s="68"/>
      <c r="W81" s="70"/>
      <c r="X81" s="2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1:49" s="5" customFormat="1" ht="14" outlineLevel="1" x14ac:dyDescent="0.3">
      <c r="A82" s="198"/>
      <c r="B82" s="193"/>
      <c r="C82" s="18" t="s">
        <v>60</v>
      </c>
      <c r="D82" s="21" t="s">
        <v>82</v>
      </c>
      <c r="E82" s="68">
        <f t="shared" ref="E82:Q82" si="16">E131</f>
        <v>15879.809626987466</v>
      </c>
      <c r="F82" s="68">
        <f t="shared" si="16"/>
        <v>15894.943147050217</v>
      </c>
      <c r="G82" s="68">
        <f t="shared" si="16"/>
        <v>15485.794884725279</v>
      </c>
      <c r="H82" s="68">
        <f t="shared" si="16"/>
        <v>15312.98768482905</v>
      </c>
      <c r="I82" s="68">
        <f>I131</f>
        <v>0</v>
      </c>
      <c r="J82" s="68">
        <f t="shared" si="16"/>
        <v>15048.269983616745</v>
      </c>
      <c r="K82" s="68">
        <f t="shared" si="16"/>
        <v>15852.097009183295</v>
      </c>
      <c r="L82" s="68">
        <f t="shared" si="16"/>
        <v>0</v>
      </c>
      <c r="M82" s="68">
        <f t="shared" si="16"/>
        <v>0</v>
      </c>
      <c r="N82" s="68">
        <f t="shared" si="16"/>
        <v>0</v>
      </c>
      <c r="O82" s="68">
        <f t="shared" si="16"/>
        <v>15272.605200000007</v>
      </c>
      <c r="P82" s="68">
        <f t="shared" si="16"/>
        <v>15272.605200000005</v>
      </c>
      <c r="Q82" s="68">
        <f t="shared" si="16"/>
        <v>0</v>
      </c>
      <c r="R82" s="68">
        <f>R131</f>
        <v>0</v>
      </c>
      <c r="S82" s="69"/>
      <c r="T82" s="68"/>
      <c r="U82" s="68"/>
      <c r="V82" s="68"/>
      <c r="W82" s="70"/>
      <c r="X82" s="25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49" s="5" customFormat="1" ht="14" outlineLevel="1" x14ac:dyDescent="0.3">
      <c r="A83" s="198"/>
      <c r="B83" s="193"/>
      <c r="C83" s="18" t="s">
        <v>61</v>
      </c>
      <c r="D83" s="21" t="s">
        <v>82</v>
      </c>
      <c r="E83" s="68">
        <f t="shared" ref="E83:Q83" si="17">E147</f>
        <v>4362.0673746870507</v>
      </c>
      <c r="F83" s="68">
        <f t="shared" si="17"/>
        <v>4377.2008947498016</v>
      </c>
      <c r="G83" s="68">
        <f t="shared" si="17"/>
        <v>3340.0257853931698</v>
      </c>
      <c r="H83" s="68">
        <f t="shared" si="17"/>
        <v>3535.9182008256066</v>
      </c>
      <c r="I83" s="68">
        <f t="shared" si="17"/>
        <v>4531.4163776773476</v>
      </c>
      <c r="J83" s="68">
        <f t="shared" si="17"/>
        <v>4315.8328560579857</v>
      </c>
      <c r="K83" s="68">
        <f t="shared" si="17"/>
        <v>0</v>
      </c>
      <c r="L83" s="68">
        <f t="shared" si="17"/>
        <v>0</v>
      </c>
      <c r="M83" s="68">
        <f t="shared" si="17"/>
        <v>0</v>
      </c>
      <c r="N83" s="68">
        <f t="shared" si="17"/>
        <v>0</v>
      </c>
      <c r="O83" s="68">
        <f t="shared" si="17"/>
        <v>3932.87</v>
      </c>
      <c r="P83" s="68">
        <f t="shared" si="17"/>
        <v>3990.2453085889206</v>
      </c>
      <c r="Q83" s="68">
        <f t="shared" si="17"/>
        <v>0</v>
      </c>
      <c r="R83" s="68">
        <f>R147</f>
        <v>0</v>
      </c>
      <c r="S83" s="69"/>
      <c r="T83" s="68"/>
      <c r="U83" s="68"/>
      <c r="V83" s="68"/>
      <c r="W83" s="70"/>
      <c r="X83" s="25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49" s="5" customFormat="1" ht="14" outlineLevel="1" x14ac:dyDescent="0.3">
      <c r="A84" s="198"/>
      <c r="B84" s="193"/>
      <c r="C84" s="18" t="s">
        <v>62</v>
      </c>
      <c r="D84" s="21" t="s">
        <v>83</v>
      </c>
      <c r="E84" s="68">
        <f t="shared" ref="E84:Q84" si="18">E174</f>
        <v>53549.468549999998</v>
      </c>
      <c r="F84" s="68">
        <f t="shared" si="18"/>
        <v>53549.468549999998</v>
      </c>
      <c r="G84" s="68">
        <f t="shared" si="18"/>
        <v>58734.038747716913</v>
      </c>
      <c r="H84" s="68">
        <f t="shared" si="18"/>
        <v>56257.075676478242</v>
      </c>
      <c r="I84" s="68">
        <f t="shared" si="18"/>
        <v>62316.530346865678</v>
      </c>
      <c r="J84" s="68">
        <f t="shared" si="18"/>
        <v>60185.245395522892</v>
      </c>
      <c r="K84" s="68">
        <f t="shared" si="18"/>
        <v>57215.725249633375</v>
      </c>
      <c r="L84" s="68">
        <f t="shared" si="18"/>
        <v>59997.45003439</v>
      </c>
      <c r="M84" s="68">
        <f t="shared" si="18"/>
        <v>55667.821600161304</v>
      </c>
      <c r="N84" s="68">
        <f t="shared" si="18"/>
        <v>55638.402558490874</v>
      </c>
      <c r="O84" s="68">
        <f t="shared" si="18"/>
        <v>59339.131486075996</v>
      </c>
      <c r="P84" s="68">
        <f t="shared" si="18"/>
        <v>59339.131486075996</v>
      </c>
      <c r="Q84" s="68">
        <f t="shared" si="18"/>
        <v>0</v>
      </c>
      <c r="R84" s="68">
        <f>R174</f>
        <v>0</v>
      </c>
      <c r="S84" s="69"/>
      <c r="T84" s="68"/>
      <c r="U84" s="68"/>
      <c r="V84" s="68"/>
      <c r="W84" s="70"/>
      <c r="X84" s="25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spans="1:49" s="5" customFormat="1" ht="14" outlineLevel="1" x14ac:dyDescent="0.3">
      <c r="A85" s="198"/>
      <c r="B85" s="193"/>
      <c r="C85" s="18" t="s">
        <v>63</v>
      </c>
      <c r="D85" s="21" t="s">
        <v>83</v>
      </c>
      <c r="E85" s="68">
        <f>E187</f>
        <v>78091.920370000007</v>
      </c>
      <c r="F85" s="68">
        <f t="shared" ref="F85:Q85" si="19">F187</f>
        <v>78091.920370000007</v>
      </c>
      <c r="G85" s="68">
        <f t="shared" si="19"/>
        <v>72947.6671378584</v>
      </c>
      <c r="H85" s="68">
        <f t="shared" si="19"/>
        <v>73975.661911022864</v>
      </c>
      <c r="I85" s="68">
        <f t="shared" si="19"/>
        <v>58121.034379513192</v>
      </c>
      <c r="J85" s="68">
        <f t="shared" si="19"/>
        <v>58369.549840444386</v>
      </c>
      <c r="K85" s="68">
        <f t="shared" si="19"/>
        <v>72520.5285</v>
      </c>
      <c r="L85" s="68">
        <f t="shared" si="19"/>
        <v>70136.357577200004</v>
      </c>
      <c r="M85" s="68">
        <f t="shared" si="19"/>
        <v>61509.881060860076</v>
      </c>
      <c r="N85" s="68">
        <f t="shared" si="19"/>
        <v>61509.881060860076</v>
      </c>
      <c r="O85" s="68">
        <f t="shared" si="19"/>
        <v>69723.184314611819</v>
      </c>
      <c r="P85" s="68">
        <f t="shared" si="19"/>
        <v>69723.184314611819</v>
      </c>
      <c r="Q85" s="68">
        <f t="shared" si="19"/>
        <v>0</v>
      </c>
      <c r="R85" s="68">
        <f>R187</f>
        <v>0</v>
      </c>
      <c r="S85" s="69"/>
      <c r="T85" s="68"/>
      <c r="U85" s="68"/>
      <c r="V85" s="68"/>
      <c r="W85" s="70"/>
      <c r="X85" s="25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spans="1:49" s="5" customFormat="1" ht="14" outlineLevel="1" x14ac:dyDescent="0.3">
      <c r="A86" s="198"/>
      <c r="B86" s="193"/>
      <c r="C86" s="18" t="s">
        <v>64</v>
      </c>
      <c r="D86" s="21" t="s">
        <v>83</v>
      </c>
      <c r="E86" s="68">
        <f>E200</f>
        <v>0</v>
      </c>
      <c r="F86" s="68">
        <f t="shared" ref="F86:Q86" si="20">F200</f>
        <v>0</v>
      </c>
      <c r="G86" s="68">
        <f t="shared" si="20"/>
        <v>0</v>
      </c>
      <c r="H86" s="68">
        <f t="shared" si="20"/>
        <v>0</v>
      </c>
      <c r="I86" s="68">
        <f t="shared" si="20"/>
        <v>0</v>
      </c>
      <c r="J86" s="68">
        <f t="shared" si="20"/>
        <v>0</v>
      </c>
      <c r="K86" s="68">
        <f t="shared" si="20"/>
        <v>0</v>
      </c>
      <c r="L86" s="68">
        <f t="shared" si="20"/>
        <v>0</v>
      </c>
      <c r="M86" s="68">
        <f t="shared" si="20"/>
        <v>0</v>
      </c>
      <c r="N86" s="68">
        <f t="shared" si="20"/>
        <v>0</v>
      </c>
      <c r="O86" s="68">
        <f t="shared" si="20"/>
        <v>0</v>
      </c>
      <c r="P86" s="68">
        <f t="shared" si="20"/>
        <v>0</v>
      </c>
      <c r="Q86" s="68">
        <f t="shared" si="20"/>
        <v>0</v>
      </c>
      <c r="R86" s="68">
        <f>R200</f>
        <v>0</v>
      </c>
      <c r="S86" s="69"/>
      <c r="T86" s="68"/>
      <c r="U86" s="68"/>
      <c r="V86" s="68"/>
      <c r="W86" s="70"/>
      <c r="X86" s="25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spans="1:49" s="5" customFormat="1" ht="14" outlineLevel="1" x14ac:dyDescent="0.3">
      <c r="A87" s="198"/>
      <c r="B87" s="193"/>
      <c r="C87" s="18" t="s">
        <v>65</v>
      </c>
      <c r="D87" s="21" t="s">
        <v>83</v>
      </c>
      <c r="E87" s="68">
        <f>E213</f>
        <v>0</v>
      </c>
      <c r="F87" s="68">
        <f t="shared" ref="F87:Q87" si="21">F213</f>
        <v>0</v>
      </c>
      <c r="G87" s="68">
        <f t="shared" si="21"/>
        <v>111625.44755797101</v>
      </c>
      <c r="H87" s="68">
        <f t="shared" si="21"/>
        <v>111625.44755797101</v>
      </c>
      <c r="I87" s="68">
        <f t="shared" si="21"/>
        <v>0</v>
      </c>
      <c r="J87" s="68">
        <f t="shared" si="21"/>
        <v>0</v>
      </c>
      <c r="K87" s="68">
        <f t="shared" si="21"/>
        <v>0</v>
      </c>
      <c r="L87" s="68">
        <f t="shared" si="21"/>
        <v>0</v>
      </c>
      <c r="M87" s="68">
        <f t="shared" si="21"/>
        <v>61509.881060860076</v>
      </c>
      <c r="N87" s="68">
        <f t="shared" si="21"/>
        <v>61509.881060860076</v>
      </c>
      <c r="O87" s="68">
        <f t="shared" si="21"/>
        <v>0</v>
      </c>
      <c r="P87" s="68">
        <f t="shared" si="21"/>
        <v>0</v>
      </c>
      <c r="Q87" s="68">
        <f t="shared" si="21"/>
        <v>0</v>
      </c>
      <c r="R87" s="68">
        <f>R213</f>
        <v>0</v>
      </c>
      <c r="S87" s="69"/>
      <c r="T87" s="68"/>
      <c r="U87" s="68"/>
      <c r="V87" s="68"/>
      <c r="W87" s="70"/>
      <c r="X87" s="25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spans="1:49" s="5" customFormat="1" ht="14.5" customHeight="1" outlineLevel="1" x14ac:dyDescent="0.3">
      <c r="A88" s="198"/>
      <c r="B88" s="193" t="s">
        <v>84</v>
      </c>
      <c r="C88" s="78" t="s">
        <v>85</v>
      </c>
      <c r="D88" s="79"/>
      <c r="E88" s="80"/>
      <c r="F88" s="80"/>
      <c r="G88" s="80"/>
      <c r="H88" s="80"/>
      <c r="I88" s="80"/>
      <c r="J88" s="80"/>
      <c r="K88" s="80"/>
      <c r="L88" s="80"/>
      <c r="M88" s="81"/>
      <c r="N88" s="80"/>
      <c r="O88" s="80"/>
      <c r="P88" s="80"/>
      <c r="Q88" s="80"/>
      <c r="R88" s="80"/>
      <c r="S88" s="82"/>
      <c r="T88" s="83"/>
      <c r="U88" s="83"/>
      <c r="V88" s="83"/>
      <c r="W88" s="84"/>
      <c r="X88" s="85">
        <f t="shared" ref="X88:X96" si="22">SUM(E88:P88,S88:W88)</f>
        <v>0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spans="1:49" s="5" customFormat="1" ht="14" outlineLevel="1" x14ac:dyDescent="0.3">
      <c r="A89" s="198"/>
      <c r="B89" s="193"/>
      <c r="C89" s="86" t="s">
        <v>72</v>
      </c>
      <c r="D89" s="87" t="s">
        <v>86</v>
      </c>
      <c r="E89" s="88">
        <f t="shared" ref="E89:R95" si="23">E81*E52/10^7</f>
        <v>264.55002496931041</v>
      </c>
      <c r="F89" s="88">
        <f t="shared" si="23"/>
        <v>1452.5693419999982</v>
      </c>
      <c r="G89" s="88">
        <f t="shared" si="23"/>
        <v>2555.6424099090377</v>
      </c>
      <c r="H89" s="88">
        <f t="shared" si="23"/>
        <v>1355.2319583580631</v>
      </c>
      <c r="I89" s="88">
        <f t="shared" si="23"/>
        <v>126.53044529998252</v>
      </c>
      <c r="J89" s="88">
        <f t="shared" si="23"/>
        <v>95.742890505089647</v>
      </c>
      <c r="K89" s="88">
        <f t="shared" si="23"/>
        <v>985.32128509181848</v>
      </c>
      <c r="L89" s="88">
        <f t="shared" si="23"/>
        <v>1055.0847944377585</v>
      </c>
      <c r="M89" s="88">
        <f t="shared" si="23"/>
        <v>1250.5527992998025</v>
      </c>
      <c r="N89" s="88">
        <f>N81*N52/10^7</f>
        <v>510.80658912113762</v>
      </c>
      <c r="O89" s="88">
        <f t="shared" si="23"/>
        <v>1083.5463982998126</v>
      </c>
      <c r="P89" s="88">
        <f t="shared" si="23"/>
        <v>463.13980435725364</v>
      </c>
      <c r="Q89" s="88">
        <f>Q81*Q52/10^7</f>
        <v>310.29933711734014</v>
      </c>
      <c r="R89" s="88">
        <f>R81*R52/10^7</f>
        <v>634.93715000000009</v>
      </c>
      <c r="S89" s="89">
        <f>SUM(Q89:R89)</f>
        <v>945.23648711734018</v>
      </c>
      <c r="T89" s="88"/>
      <c r="U89" s="88"/>
      <c r="V89" s="88"/>
      <c r="W89" s="90"/>
      <c r="X89" s="91">
        <f t="shared" si="22"/>
        <v>12143.955228766405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spans="1:49" s="5" customFormat="1" ht="14" outlineLevel="1" x14ac:dyDescent="0.3">
      <c r="A90" s="198"/>
      <c r="B90" s="193"/>
      <c r="C90" s="86" t="s">
        <v>60</v>
      </c>
      <c r="D90" s="87" t="s">
        <v>86</v>
      </c>
      <c r="E90" s="88">
        <f t="shared" si="23"/>
        <v>124.49770747558175</v>
      </c>
      <c r="F90" s="88">
        <f t="shared" si="23"/>
        <v>969.56451056671335</v>
      </c>
      <c r="G90" s="88">
        <f t="shared" si="23"/>
        <v>1046.5997043867158</v>
      </c>
      <c r="H90" s="88">
        <f t="shared" si="23"/>
        <v>1063.5895917288658</v>
      </c>
      <c r="I90" s="92">
        <f t="shared" si="23"/>
        <v>0</v>
      </c>
      <c r="J90" s="88">
        <f t="shared" si="23"/>
        <v>810.05439252608278</v>
      </c>
      <c r="K90" s="88">
        <f t="shared" si="23"/>
        <v>364.01273400818155</v>
      </c>
      <c r="L90" s="88">
        <f t="shared" si="23"/>
        <v>0</v>
      </c>
      <c r="M90" s="88">
        <f t="shared" si="23"/>
        <v>0</v>
      </c>
      <c r="N90" s="88">
        <f t="shared" si="23"/>
        <v>0</v>
      </c>
      <c r="O90" s="88">
        <f t="shared" si="23"/>
        <v>380.09381575832907</v>
      </c>
      <c r="P90" s="88">
        <f t="shared" si="23"/>
        <v>421.37154401052493</v>
      </c>
      <c r="Q90" s="88">
        <f t="shared" si="23"/>
        <v>0</v>
      </c>
      <c r="R90" s="88">
        <f t="shared" si="23"/>
        <v>0</v>
      </c>
      <c r="S90" s="89">
        <f t="shared" ref="S90:S96" si="24">SUM(Q90:R90)</f>
        <v>0</v>
      </c>
      <c r="T90" s="88"/>
      <c r="U90" s="88"/>
      <c r="V90" s="88"/>
      <c r="W90" s="90"/>
      <c r="X90" s="91">
        <f t="shared" si="22"/>
        <v>5179.7840004609943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spans="1:49" s="5" customFormat="1" ht="14" outlineLevel="1" x14ac:dyDescent="0.3">
      <c r="A91" s="198"/>
      <c r="B91" s="193"/>
      <c r="C91" s="86" t="s">
        <v>61</v>
      </c>
      <c r="D91" s="87" t="s">
        <v>86</v>
      </c>
      <c r="E91" s="88">
        <f t="shared" si="23"/>
        <v>17.257210947736908</v>
      </c>
      <c r="F91" s="88">
        <f t="shared" si="23"/>
        <v>366.9775194943918</v>
      </c>
      <c r="G91" s="88">
        <f t="shared" si="23"/>
        <v>12.309070507476727</v>
      </c>
      <c r="H91" s="88">
        <f t="shared" si="23"/>
        <v>143.58715679746578</v>
      </c>
      <c r="I91" s="88">
        <f t="shared" si="23"/>
        <v>285.16829053325307</v>
      </c>
      <c r="J91" s="88">
        <f t="shared" si="23"/>
        <v>3149.3245198920681</v>
      </c>
      <c r="K91" s="88">
        <f t="shared" si="23"/>
        <v>0</v>
      </c>
      <c r="L91" s="88">
        <f t="shared" si="23"/>
        <v>0</v>
      </c>
      <c r="M91" s="88">
        <f t="shared" si="23"/>
        <v>0</v>
      </c>
      <c r="N91" s="88">
        <f t="shared" si="23"/>
        <v>0</v>
      </c>
      <c r="O91" s="88">
        <f t="shared" si="23"/>
        <v>188.49939539427001</v>
      </c>
      <c r="P91" s="88">
        <f t="shared" si="23"/>
        <v>438.83451400000001</v>
      </c>
      <c r="Q91" s="88">
        <f t="shared" si="23"/>
        <v>0</v>
      </c>
      <c r="R91" s="88">
        <f t="shared" si="23"/>
        <v>0</v>
      </c>
      <c r="S91" s="89">
        <f t="shared" si="24"/>
        <v>0</v>
      </c>
      <c r="T91" s="88"/>
      <c r="U91" s="88"/>
      <c r="V91" s="88"/>
      <c r="W91" s="90"/>
      <c r="X91" s="91">
        <f t="shared" si="22"/>
        <v>4601.9576775666628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" customFormat="1" ht="14" outlineLevel="1" x14ac:dyDescent="0.3">
      <c r="A92" s="198"/>
      <c r="B92" s="193"/>
      <c r="C92" s="86" t="s">
        <v>62</v>
      </c>
      <c r="D92" s="87" t="s">
        <v>86</v>
      </c>
      <c r="E92" s="88">
        <f t="shared" si="23"/>
        <v>12.059340317459998</v>
      </c>
      <c r="F92" s="88">
        <f t="shared" si="23"/>
        <v>53.584275704557498</v>
      </c>
      <c r="G92" s="88">
        <f t="shared" si="23"/>
        <v>199.75646273830262</v>
      </c>
      <c r="H92" s="88">
        <f t="shared" si="23"/>
        <v>10.7985456761</v>
      </c>
      <c r="I92" s="88">
        <f t="shared" si="23"/>
        <v>44.155873173999986</v>
      </c>
      <c r="J92" s="88">
        <f t="shared" si="23"/>
        <v>37.376602206999998</v>
      </c>
      <c r="K92" s="88">
        <f t="shared" si="23"/>
        <v>58.835388000000002</v>
      </c>
      <c r="L92" s="88">
        <f t="shared" si="23"/>
        <v>28.62781928237921</v>
      </c>
      <c r="M92" s="88">
        <f t="shared" si="23"/>
        <v>53.975993000000003</v>
      </c>
      <c r="N92" s="88">
        <f t="shared" si="23"/>
        <v>28.795939000000001</v>
      </c>
      <c r="O92" s="88">
        <f t="shared" si="23"/>
        <v>119.08535908371222</v>
      </c>
      <c r="P92" s="88">
        <f t="shared" si="23"/>
        <v>5.8692334952877765</v>
      </c>
      <c r="Q92" s="88">
        <f t="shared" si="23"/>
        <v>0</v>
      </c>
      <c r="R92" s="88">
        <f t="shared" si="23"/>
        <v>0</v>
      </c>
      <c r="S92" s="89">
        <f t="shared" si="24"/>
        <v>0</v>
      </c>
      <c r="T92" s="88"/>
      <c r="U92" s="88"/>
      <c r="V92" s="88"/>
      <c r="W92" s="90"/>
      <c r="X92" s="91">
        <f t="shared" si="22"/>
        <v>652.92083167879935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" customFormat="1" ht="14" outlineLevel="1" x14ac:dyDescent="0.3">
      <c r="A93" s="198"/>
      <c r="B93" s="193"/>
      <c r="C93" s="86" t="s">
        <v>63</v>
      </c>
      <c r="D93" s="87" t="s">
        <v>86</v>
      </c>
      <c r="E93" s="88">
        <f t="shared" si="23"/>
        <v>14.579761533079001</v>
      </c>
      <c r="F93" s="88">
        <f t="shared" si="23"/>
        <v>18.742060888800001</v>
      </c>
      <c r="G93" s="88">
        <f t="shared" si="23"/>
        <v>43.972853750701049</v>
      </c>
      <c r="H93" s="88">
        <f t="shared" si="23"/>
        <v>3.7246745772200009</v>
      </c>
      <c r="I93" s="88">
        <f t="shared" si="23"/>
        <v>1.6499980450000002</v>
      </c>
      <c r="J93" s="88">
        <f t="shared" si="23"/>
        <v>4.9386476119999996</v>
      </c>
      <c r="K93" s="88">
        <f t="shared" si="23"/>
        <v>8.8835471796645002</v>
      </c>
      <c r="L93" s="88">
        <f t="shared" si="23"/>
        <v>4.0660851941805927</v>
      </c>
      <c r="M93" s="88">
        <f t="shared" si="23"/>
        <v>5.3163605299711971</v>
      </c>
      <c r="N93" s="88">
        <f t="shared" si="23"/>
        <v>4.039476909028803</v>
      </c>
      <c r="O93" s="88">
        <f t="shared" si="23"/>
        <v>8.5306316008927556</v>
      </c>
      <c r="P93" s="88">
        <f t="shared" si="23"/>
        <v>1.3410557271072439</v>
      </c>
      <c r="Q93" s="88">
        <f t="shared" si="23"/>
        <v>0</v>
      </c>
      <c r="R93" s="88">
        <f t="shared" si="23"/>
        <v>0</v>
      </c>
      <c r="S93" s="89">
        <f t="shared" si="24"/>
        <v>0</v>
      </c>
      <c r="T93" s="88"/>
      <c r="U93" s="88"/>
      <c r="V93" s="88"/>
      <c r="W93" s="90"/>
      <c r="X93" s="91">
        <f t="shared" si="22"/>
        <v>119.78515354764515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49" s="5" customFormat="1" ht="14" outlineLevel="1" x14ac:dyDescent="0.3">
      <c r="A94" s="198"/>
      <c r="B94" s="193"/>
      <c r="C94" s="86" t="s">
        <v>64</v>
      </c>
      <c r="D94" s="87" t="s">
        <v>86</v>
      </c>
      <c r="E94" s="88">
        <f t="shared" si="23"/>
        <v>0</v>
      </c>
      <c r="F94" s="88">
        <f t="shared" si="23"/>
        <v>0</v>
      </c>
      <c r="G94" s="88">
        <f t="shared" si="23"/>
        <v>0</v>
      </c>
      <c r="H94" s="88">
        <f t="shared" si="23"/>
        <v>0</v>
      </c>
      <c r="I94" s="88">
        <f t="shared" si="23"/>
        <v>0</v>
      </c>
      <c r="J94" s="88">
        <f t="shared" si="23"/>
        <v>0</v>
      </c>
      <c r="K94" s="88">
        <f t="shared" si="23"/>
        <v>0</v>
      </c>
      <c r="L94" s="88">
        <f t="shared" si="23"/>
        <v>0</v>
      </c>
      <c r="M94" s="88">
        <f t="shared" si="23"/>
        <v>0</v>
      </c>
      <c r="N94" s="88">
        <f t="shared" si="23"/>
        <v>0</v>
      </c>
      <c r="O94" s="88">
        <f t="shared" si="23"/>
        <v>0</v>
      </c>
      <c r="P94" s="88">
        <f t="shared" si="23"/>
        <v>0</v>
      </c>
      <c r="Q94" s="88">
        <f t="shared" si="23"/>
        <v>0</v>
      </c>
      <c r="R94" s="88">
        <f t="shared" si="23"/>
        <v>0</v>
      </c>
      <c r="S94" s="89">
        <f t="shared" si="24"/>
        <v>0</v>
      </c>
      <c r="T94" s="88"/>
      <c r="U94" s="88"/>
      <c r="V94" s="88"/>
      <c r="W94" s="90"/>
      <c r="X94" s="91">
        <f t="shared" si="22"/>
        <v>0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spans="1:49" s="5" customFormat="1" ht="14" outlineLevel="1" x14ac:dyDescent="0.3">
      <c r="A95" s="198"/>
      <c r="B95" s="193"/>
      <c r="C95" s="86" t="s">
        <v>65</v>
      </c>
      <c r="D95" s="87" t="s">
        <v>86</v>
      </c>
      <c r="E95" s="88">
        <f t="shared" si="23"/>
        <v>0</v>
      </c>
      <c r="F95" s="88">
        <f t="shared" si="23"/>
        <v>0</v>
      </c>
      <c r="G95" s="88">
        <f t="shared" si="23"/>
        <v>0</v>
      </c>
      <c r="H95" s="88">
        <f t="shared" si="23"/>
        <v>0</v>
      </c>
      <c r="I95" s="88">
        <f t="shared" si="23"/>
        <v>0</v>
      </c>
      <c r="J95" s="88">
        <f t="shared" si="23"/>
        <v>0</v>
      </c>
      <c r="K95" s="88">
        <f t="shared" si="23"/>
        <v>0</v>
      </c>
      <c r="L95" s="88">
        <f t="shared" si="23"/>
        <v>0</v>
      </c>
      <c r="M95" s="88">
        <f t="shared" si="23"/>
        <v>0</v>
      </c>
      <c r="N95" s="88">
        <f t="shared" si="23"/>
        <v>0</v>
      </c>
      <c r="O95" s="88">
        <f t="shared" si="23"/>
        <v>0</v>
      </c>
      <c r="P95" s="88">
        <f t="shared" si="23"/>
        <v>0</v>
      </c>
      <c r="Q95" s="88">
        <f t="shared" si="23"/>
        <v>0</v>
      </c>
      <c r="R95" s="88">
        <f t="shared" si="23"/>
        <v>0</v>
      </c>
      <c r="S95" s="89">
        <f t="shared" si="24"/>
        <v>0</v>
      </c>
      <c r="T95" s="88"/>
      <c r="U95" s="88"/>
      <c r="V95" s="88"/>
      <c r="W95" s="90"/>
      <c r="X95" s="91">
        <f t="shared" si="22"/>
        <v>0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spans="1:49" ht="14" outlineLevel="1" x14ac:dyDescent="0.3">
      <c r="A96" s="198"/>
      <c r="B96" s="193"/>
      <c r="C96" s="78" t="s">
        <v>87</v>
      </c>
      <c r="D96" s="87" t="s">
        <v>86</v>
      </c>
      <c r="E96" s="93">
        <f>SUM(E89:E95)</f>
        <v>432.94404524316809</v>
      </c>
      <c r="F96" s="93">
        <f t="shared" ref="F96:Q96" si="25">SUM(F89:F95)</f>
        <v>2861.4377086544609</v>
      </c>
      <c r="G96" s="93">
        <f t="shared" si="25"/>
        <v>3858.2805012922345</v>
      </c>
      <c r="H96" s="93">
        <f>SUM(H89:H95)</f>
        <v>2576.9319271377149</v>
      </c>
      <c r="I96" s="93">
        <f>SUM(I89:I95)</f>
        <v>457.50460705223554</v>
      </c>
      <c r="J96" s="93">
        <f t="shared" si="25"/>
        <v>4097.4370527422407</v>
      </c>
      <c r="K96" s="93">
        <f>SUM(K89:K95)</f>
        <v>1417.0529542796644</v>
      </c>
      <c r="L96" s="93">
        <f t="shared" si="25"/>
        <v>1087.7786989143185</v>
      </c>
      <c r="M96" s="93">
        <f t="shared" si="25"/>
        <v>1309.8451528297737</v>
      </c>
      <c r="N96" s="93">
        <f>SUM(N89:N95)</f>
        <v>543.6420050301665</v>
      </c>
      <c r="O96" s="93">
        <f t="shared" si="25"/>
        <v>1779.7556001370169</v>
      </c>
      <c r="P96" s="93">
        <f t="shared" si="25"/>
        <v>1330.5561515901734</v>
      </c>
      <c r="Q96" s="93">
        <f t="shared" si="25"/>
        <v>310.29933711734014</v>
      </c>
      <c r="R96" s="93">
        <f>SUM(R89:R95)</f>
        <v>634.93715000000009</v>
      </c>
      <c r="S96" s="89">
        <f t="shared" si="24"/>
        <v>945.23648711734018</v>
      </c>
      <c r="T96" s="93"/>
      <c r="U96" s="93"/>
      <c r="V96" s="93"/>
      <c r="W96" s="94"/>
      <c r="X96" s="91">
        <f t="shared" si="22"/>
        <v>22698.402892020509</v>
      </c>
      <c r="Y96" s="95"/>
      <c r="Z96" s="95"/>
    </row>
    <row r="97" spans="1:26" ht="14" outlineLevel="1" x14ac:dyDescent="0.3">
      <c r="A97" s="198"/>
      <c r="B97" s="96"/>
      <c r="C97" s="78" t="s">
        <v>88</v>
      </c>
      <c r="D97" s="87" t="s">
        <v>89</v>
      </c>
      <c r="E97" s="93">
        <f>E96/E27*10</f>
        <v>7.0820833707085793</v>
      </c>
      <c r="F97" s="93">
        <f t="shared" ref="F97:Q97" si="26">F96/F27*10</f>
        <v>4.9935617486605102</v>
      </c>
      <c r="G97" s="93">
        <f t="shared" si="26"/>
        <v>5.157576988338767</v>
      </c>
      <c r="H97" s="93">
        <f t="shared" si="26"/>
        <v>4.0898135115291403</v>
      </c>
      <c r="I97" s="93">
        <f t="shared" si="26"/>
        <v>3.9086588270915219</v>
      </c>
      <c r="J97" s="93">
        <f t="shared" si="26"/>
        <v>3.9809164251610616</v>
      </c>
      <c r="K97" s="93">
        <f t="shared" si="26"/>
        <v>6.4141332675179941</v>
      </c>
      <c r="L97" s="93">
        <f t="shared" si="26"/>
        <v>3.9806067194910781</v>
      </c>
      <c r="M97" s="93">
        <f t="shared" si="26"/>
        <v>5.3006797927139555</v>
      </c>
      <c r="N97" s="93">
        <f t="shared" si="26"/>
        <v>5.5525573396170955</v>
      </c>
      <c r="O97" s="93">
        <f t="shared" si="26"/>
        <v>4.6242227709212242</v>
      </c>
      <c r="P97" s="93">
        <f t="shared" si="26"/>
        <v>4.109946551605911</v>
      </c>
      <c r="Q97" s="93">
        <f t="shared" si="26"/>
        <v>9.8059725705497911</v>
      </c>
      <c r="R97" s="93">
        <f>R96/R27*10</f>
        <v>5.6064731505324561</v>
      </c>
      <c r="S97" s="93">
        <f>S96/S27*10</f>
        <v>6.523612625278937</v>
      </c>
      <c r="T97" s="93"/>
      <c r="U97" s="93"/>
      <c r="V97" s="93"/>
      <c r="W97" s="94"/>
      <c r="X97" s="91"/>
    </row>
    <row r="98" spans="1:26" ht="14" outlineLevel="1" x14ac:dyDescent="0.3">
      <c r="A98" s="198"/>
      <c r="B98" s="96"/>
      <c r="C98" s="78"/>
      <c r="D98" s="8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1"/>
    </row>
    <row r="99" spans="1:26" ht="14" outlineLevel="1" x14ac:dyDescent="0.3">
      <c r="A99" s="198"/>
      <c r="B99" s="96"/>
      <c r="C99" s="100"/>
      <c r="D99" s="162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9"/>
      <c r="X99" s="91"/>
    </row>
    <row r="100" spans="1:26" ht="14" outlineLevel="1" x14ac:dyDescent="0.3">
      <c r="A100" s="198"/>
      <c r="B100" s="200" t="s">
        <v>90</v>
      </c>
      <c r="C100" s="100" t="s">
        <v>91</v>
      </c>
      <c r="D100" s="21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3"/>
      <c r="T100" s="18"/>
      <c r="U100" s="18"/>
      <c r="V100" s="18"/>
      <c r="W100" s="24"/>
      <c r="X100" s="25"/>
    </row>
    <row r="101" spans="1:26" ht="14" outlineLevel="1" x14ac:dyDescent="0.3">
      <c r="A101" s="198"/>
      <c r="B101" s="200"/>
      <c r="C101" s="18" t="s">
        <v>92</v>
      </c>
      <c r="D101" s="21" t="s">
        <v>93</v>
      </c>
      <c r="E101" s="27">
        <v>1727.4590000000001</v>
      </c>
      <c r="F101" s="27">
        <v>1728.920348751778</v>
      </c>
      <c r="G101" s="27">
        <v>2083.085969666633</v>
      </c>
      <c r="H101" s="27">
        <v>1808.8283712815678</v>
      </c>
      <c r="I101" s="27">
        <v>836.40837476620584</v>
      </c>
      <c r="J101" s="27">
        <v>826.15739473018039</v>
      </c>
      <c r="K101" s="27">
        <v>2343.2800000000002</v>
      </c>
      <c r="L101" s="27">
        <v>2137.66</v>
      </c>
      <c r="M101" s="27">
        <v>3195.75</v>
      </c>
      <c r="N101" s="27">
        <v>3195.75</v>
      </c>
      <c r="O101" s="27">
        <v>1227.0111461703809</v>
      </c>
      <c r="P101" s="27">
        <v>1227.0111461703809</v>
      </c>
      <c r="Q101" s="27">
        <v>0</v>
      </c>
      <c r="R101" s="27">
        <v>0</v>
      </c>
      <c r="S101" s="101"/>
      <c r="T101" s="30"/>
      <c r="U101" s="30"/>
      <c r="V101" s="30"/>
      <c r="W101" s="31"/>
      <c r="X101" s="25"/>
      <c r="Y101" s="102"/>
      <c r="Z101" s="102"/>
    </row>
    <row r="102" spans="1:26" ht="14" outlineLevel="1" x14ac:dyDescent="0.3">
      <c r="A102" s="198"/>
      <c r="B102" s="200"/>
      <c r="C102" s="18" t="s">
        <v>94</v>
      </c>
      <c r="D102" s="21" t="s">
        <v>93</v>
      </c>
      <c r="E102" s="27">
        <v>1270.464817896036</v>
      </c>
      <c r="F102" s="27">
        <v>1270.9293119927299</v>
      </c>
      <c r="G102" s="27">
        <v>386.50009894526141</v>
      </c>
      <c r="H102" s="27">
        <v>522.86331849351734</v>
      </c>
      <c r="I102" s="27">
        <v>607.05694118904796</v>
      </c>
      <c r="J102" s="27">
        <v>612.03702314263262</v>
      </c>
      <c r="K102" s="27">
        <v>1505.1998559712215</v>
      </c>
      <c r="L102" s="27">
        <v>1006.86087323333</v>
      </c>
      <c r="M102" s="27">
        <v>1167.1333057290001</v>
      </c>
      <c r="N102" s="27">
        <v>1152.49</v>
      </c>
      <c r="O102" s="27">
        <v>777.90902731063386</v>
      </c>
      <c r="P102" s="27">
        <v>777.90902731063386</v>
      </c>
      <c r="Q102" s="27">
        <v>0</v>
      </c>
      <c r="R102" s="27">
        <v>0</v>
      </c>
      <c r="S102" s="101"/>
      <c r="T102" s="30"/>
      <c r="U102" s="30"/>
      <c r="V102" s="30"/>
      <c r="W102" s="31"/>
      <c r="X102" s="25"/>
      <c r="Y102" s="102"/>
      <c r="Z102" s="102"/>
    </row>
    <row r="103" spans="1:26" ht="14" outlineLevel="1" x14ac:dyDescent="0.3">
      <c r="A103" s="198"/>
      <c r="B103" s="200"/>
      <c r="C103" s="18" t="s">
        <v>95</v>
      </c>
      <c r="D103" s="21" t="s">
        <v>93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101"/>
      <c r="T103" s="30"/>
      <c r="U103" s="30"/>
      <c r="V103" s="30"/>
      <c r="W103" s="31"/>
      <c r="X103" s="25"/>
      <c r="Y103" s="102"/>
      <c r="Z103" s="102"/>
    </row>
    <row r="104" spans="1:26" ht="14" outlineLevel="1" x14ac:dyDescent="0.3">
      <c r="A104" s="198"/>
      <c r="B104" s="200"/>
      <c r="C104" s="18" t="s">
        <v>96</v>
      </c>
      <c r="D104" s="21" t="s">
        <v>93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82.027894554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101"/>
      <c r="T104" s="30"/>
      <c r="U104" s="30"/>
      <c r="V104" s="30"/>
      <c r="W104" s="31"/>
      <c r="X104" s="25"/>
      <c r="Y104" s="102"/>
      <c r="Z104" s="102"/>
    </row>
    <row r="105" spans="1:26" ht="14" outlineLevel="1" x14ac:dyDescent="0.3">
      <c r="A105" s="198"/>
      <c r="B105" s="200"/>
      <c r="C105" s="18" t="s">
        <v>97</v>
      </c>
      <c r="D105" s="21" t="s">
        <v>93</v>
      </c>
      <c r="E105" s="27">
        <v>122.94895862379613</v>
      </c>
      <c r="F105" s="27">
        <v>123.03577822536641</v>
      </c>
      <c r="G105" s="27">
        <v>141.6713177929</v>
      </c>
      <c r="H105" s="27">
        <v>126.04033858985379</v>
      </c>
      <c r="I105" s="27">
        <v>85.439664954388974</v>
      </c>
      <c r="J105" s="27">
        <v>85.127673038052933</v>
      </c>
      <c r="K105" s="27">
        <v>117.16400000000002</v>
      </c>
      <c r="L105" s="27">
        <v>145.72063399999999</v>
      </c>
      <c r="M105" s="27">
        <v>201.61623000000003</v>
      </c>
      <c r="N105" s="27">
        <v>201.61623000000003</v>
      </c>
      <c r="O105" s="27">
        <v>133.16609907572541</v>
      </c>
      <c r="P105" s="27">
        <v>133.16609907572541</v>
      </c>
      <c r="Q105" s="27">
        <v>0</v>
      </c>
      <c r="R105" s="27">
        <v>0</v>
      </c>
      <c r="S105" s="101"/>
      <c r="T105" s="30"/>
      <c r="U105" s="30"/>
      <c r="V105" s="30"/>
      <c r="W105" s="31"/>
      <c r="X105" s="25"/>
      <c r="Y105" s="102"/>
      <c r="Z105" s="102"/>
    </row>
    <row r="106" spans="1:26" ht="14" outlineLevel="1" x14ac:dyDescent="0.3">
      <c r="A106" s="198"/>
      <c r="B106" s="200"/>
      <c r="C106" s="18" t="s">
        <v>98</v>
      </c>
      <c r="D106" s="21" t="s">
        <v>93</v>
      </c>
      <c r="E106" s="27">
        <v>0</v>
      </c>
      <c r="F106" s="27">
        <v>0</v>
      </c>
      <c r="G106" s="27">
        <v>0</v>
      </c>
      <c r="H106" s="27">
        <v>0</v>
      </c>
      <c r="I106" s="27">
        <v>54.538597254392656</v>
      </c>
      <c r="J106" s="27">
        <v>54.339443834482118</v>
      </c>
      <c r="K106" s="27">
        <v>0</v>
      </c>
      <c r="L106" s="27">
        <v>60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101"/>
      <c r="T106" s="30"/>
      <c r="U106" s="30"/>
      <c r="V106" s="30"/>
      <c r="W106" s="31"/>
      <c r="X106" s="25"/>
      <c r="Y106" s="102"/>
      <c r="Z106" s="102"/>
    </row>
    <row r="107" spans="1:26" ht="14" outlineLevel="1" x14ac:dyDescent="0.3">
      <c r="A107" s="198"/>
      <c r="B107" s="200"/>
      <c r="C107" s="18" t="s">
        <v>99</v>
      </c>
      <c r="D107" s="21" t="s">
        <v>93</v>
      </c>
      <c r="E107" s="27">
        <v>232.36485185617317</v>
      </c>
      <c r="F107" s="27">
        <v>232.52893477385626</v>
      </c>
      <c r="G107" s="27">
        <v>0</v>
      </c>
      <c r="H107" s="27">
        <v>0</v>
      </c>
      <c r="I107" s="27">
        <v>115.008880949</v>
      </c>
      <c r="J107" s="27">
        <v>114.3226947320491</v>
      </c>
      <c r="K107" s="27">
        <v>0</v>
      </c>
      <c r="L107" s="27">
        <v>290.59312454295286</v>
      </c>
      <c r="M107" s="27">
        <v>447.40500000000003</v>
      </c>
      <c r="N107" s="27">
        <v>447.40500000000003</v>
      </c>
      <c r="O107" s="27">
        <v>220.10925467062054</v>
      </c>
      <c r="P107" s="27">
        <v>220.10925467062054</v>
      </c>
      <c r="Q107" s="27">
        <v>0</v>
      </c>
      <c r="R107" s="27">
        <v>0</v>
      </c>
      <c r="S107" s="101"/>
      <c r="T107" s="30"/>
      <c r="U107" s="30"/>
      <c r="V107" s="30"/>
      <c r="W107" s="31"/>
      <c r="X107" s="25"/>
      <c r="Y107" s="102"/>
      <c r="Z107" s="102"/>
    </row>
    <row r="108" spans="1:26" ht="14" outlineLevel="1" x14ac:dyDescent="0.3">
      <c r="A108" s="198"/>
      <c r="B108" s="200"/>
      <c r="C108" s="18" t="s">
        <v>100</v>
      </c>
      <c r="D108" s="21" t="s">
        <v>93</v>
      </c>
      <c r="E108" s="27">
        <v>189.90288215006592</v>
      </c>
      <c r="F108" s="27">
        <v>190.036980826052</v>
      </c>
      <c r="G108" s="27">
        <v>0</v>
      </c>
      <c r="H108" s="27">
        <v>0</v>
      </c>
      <c r="I108" s="27">
        <v>16.925771561708068</v>
      </c>
      <c r="J108" s="27">
        <v>16.863965327942729</v>
      </c>
      <c r="K108" s="27">
        <v>0</v>
      </c>
      <c r="L108" s="27">
        <v>120.437333333333</v>
      </c>
      <c r="M108" s="27">
        <v>123</v>
      </c>
      <c r="N108" s="27">
        <v>123</v>
      </c>
      <c r="O108" s="27">
        <v>132.64175028899999</v>
      </c>
      <c r="P108" s="27">
        <v>132.61582593904888</v>
      </c>
      <c r="Q108" s="27">
        <v>0</v>
      </c>
      <c r="R108" s="27">
        <v>0</v>
      </c>
      <c r="S108" s="101"/>
      <c r="T108" s="30"/>
      <c r="U108" s="30"/>
      <c r="V108" s="30"/>
      <c r="W108" s="31"/>
      <c r="X108" s="25"/>
      <c r="Y108" s="102"/>
      <c r="Z108" s="102"/>
    </row>
    <row r="109" spans="1:26" ht="14.5" outlineLevel="1" x14ac:dyDescent="0.35">
      <c r="A109" s="198"/>
      <c r="B109" s="200"/>
      <c r="C109" s="103" t="s">
        <v>101</v>
      </c>
      <c r="D109" s="21" t="s">
        <v>93</v>
      </c>
      <c r="E109" s="27">
        <v>400.00000003665178</v>
      </c>
      <c r="F109" s="27">
        <v>400.00000034021838</v>
      </c>
      <c r="G109" s="27">
        <v>0</v>
      </c>
      <c r="H109" s="27">
        <v>0</v>
      </c>
      <c r="I109" s="27">
        <v>400</v>
      </c>
      <c r="J109" s="27">
        <v>400</v>
      </c>
      <c r="K109" s="27">
        <v>400</v>
      </c>
      <c r="L109" s="27">
        <v>400</v>
      </c>
      <c r="M109" s="27">
        <v>400</v>
      </c>
      <c r="N109" s="27">
        <v>400</v>
      </c>
      <c r="O109" s="27">
        <v>400</v>
      </c>
      <c r="P109" s="27">
        <v>400</v>
      </c>
      <c r="Q109" s="27">
        <v>26.89443690575397</v>
      </c>
      <c r="R109" s="27">
        <v>21.44181974800447</v>
      </c>
      <c r="S109" s="101"/>
      <c r="T109" s="30"/>
      <c r="U109" s="30"/>
      <c r="V109" s="30"/>
      <c r="W109" s="31"/>
      <c r="X109" s="25"/>
      <c r="Y109" s="102"/>
      <c r="Z109" s="102"/>
    </row>
    <row r="110" spans="1:26" ht="14.5" outlineLevel="1" x14ac:dyDescent="0.35">
      <c r="A110" s="198"/>
      <c r="B110" s="200"/>
      <c r="C110" s="103" t="s">
        <v>102</v>
      </c>
      <c r="D110" s="21" t="s">
        <v>93</v>
      </c>
      <c r="E110" s="27">
        <v>0</v>
      </c>
      <c r="F110" s="27">
        <v>0</v>
      </c>
      <c r="G110" s="27">
        <v>400</v>
      </c>
      <c r="H110" s="27">
        <v>400</v>
      </c>
      <c r="I110" s="27">
        <v>51.181977437830625</v>
      </c>
      <c r="J110" s="27">
        <v>50.995081067962822</v>
      </c>
      <c r="K110" s="27">
        <v>0</v>
      </c>
      <c r="L110" s="27">
        <v>0.460666666666667</v>
      </c>
      <c r="M110" s="27">
        <v>123</v>
      </c>
      <c r="N110" s="27">
        <v>123</v>
      </c>
      <c r="O110" s="27">
        <v>0</v>
      </c>
      <c r="P110" s="27">
        <v>0</v>
      </c>
      <c r="Q110" s="27">
        <v>0</v>
      </c>
      <c r="R110" s="27">
        <v>0</v>
      </c>
      <c r="S110" s="101"/>
      <c r="T110" s="30"/>
      <c r="U110" s="30"/>
      <c r="V110" s="30"/>
      <c r="W110" s="31"/>
      <c r="X110" s="25"/>
      <c r="Y110" s="102"/>
      <c r="Z110" s="102"/>
    </row>
    <row r="111" spans="1:26" ht="14.5" outlineLevel="1" x14ac:dyDescent="0.35">
      <c r="A111" s="198"/>
      <c r="B111" s="200"/>
      <c r="C111" s="103" t="s">
        <v>103</v>
      </c>
      <c r="D111" s="21" t="s">
        <v>93</v>
      </c>
      <c r="E111" s="27">
        <v>74.409992899523402</v>
      </c>
      <c r="F111" s="27">
        <v>74.462537028474927</v>
      </c>
      <c r="G111" s="27">
        <v>729.73907633721706</v>
      </c>
      <c r="H111" s="27">
        <v>684.97211073387155</v>
      </c>
      <c r="I111" s="27">
        <v>27.636952562046382</v>
      </c>
      <c r="J111" s="27">
        <v>28.20246821409421</v>
      </c>
      <c r="K111" s="27">
        <v>0</v>
      </c>
      <c r="L111" s="27">
        <v>92.549781184000025</v>
      </c>
      <c r="M111" s="27">
        <v>143.1696</v>
      </c>
      <c r="N111" s="27">
        <v>143.1696</v>
      </c>
      <c r="O111" s="27">
        <v>260.82946678468539</v>
      </c>
      <c r="P111" s="27">
        <v>260.82946678468539</v>
      </c>
      <c r="Q111" s="27">
        <v>0</v>
      </c>
      <c r="R111" s="27">
        <v>0</v>
      </c>
      <c r="S111" s="101"/>
      <c r="T111" s="30"/>
      <c r="U111" s="30"/>
      <c r="V111" s="30"/>
      <c r="W111" s="31"/>
      <c r="X111" s="25"/>
      <c r="Y111" s="102"/>
      <c r="Z111" s="102"/>
    </row>
    <row r="112" spans="1:26" ht="14" outlineLevel="1" x14ac:dyDescent="0.3">
      <c r="A112" s="198"/>
      <c r="B112" s="200"/>
      <c r="C112" s="18" t="s">
        <v>104</v>
      </c>
      <c r="D112" s="21" t="s">
        <v>93</v>
      </c>
      <c r="E112" s="27">
        <f>SUM(E101:E111)</f>
        <v>4017.5505034622461</v>
      </c>
      <c r="F112" s="27">
        <f t="shared" ref="F112:R112" si="27">SUM(F101:F111)</f>
        <v>4019.9138919384754</v>
      </c>
      <c r="G112" s="27">
        <f t="shared" si="27"/>
        <v>3740.9964627420113</v>
      </c>
      <c r="H112" s="27">
        <f t="shared" si="27"/>
        <v>3542.7041390988106</v>
      </c>
      <c r="I112" s="27">
        <f t="shared" si="27"/>
        <v>2194.1971606746201</v>
      </c>
      <c r="J112" s="27">
        <f t="shared" si="27"/>
        <v>2188.045744087397</v>
      </c>
      <c r="K112" s="27">
        <f t="shared" si="27"/>
        <v>4365.6438559712224</v>
      </c>
      <c r="L112" s="27">
        <f t="shared" si="27"/>
        <v>4336.3103075142817</v>
      </c>
      <c r="M112" s="27">
        <f t="shared" si="27"/>
        <v>5801.0741357289999</v>
      </c>
      <c r="N112" s="27">
        <f t="shared" si="27"/>
        <v>5786.4308299999993</v>
      </c>
      <c r="O112" s="27">
        <f t="shared" si="27"/>
        <v>3151.666744301046</v>
      </c>
      <c r="P112" s="27">
        <f t="shared" si="27"/>
        <v>3151.6408199510952</v>
      </c>
      <c r="Q112" s="27">
        <f t="shared" si="27"/>
        <v>26.89443690575397</v>
      </c>
      <c r="R112" s="27">
        <f t="shared" si="27"/>
        <v>21.44181974800447</v>
      </c>
      <c r="S112" s="28"/>
      <c r="T112" s="27"/>
      <c r="U112" s="27"/>
      <c r="V112" s="27"/>
      <c r="W112" s="104"/>
      <c r="X112" s="25"/>
      <c r="Y112" s="102"/>
      <c r="Z112" s="102"/>
    </row>
    <row r="113" spans="1:46" ht="14" outlineLevel="1" x14ac:dyDescent="0.3">
      <c r="A113" s="198"/>
      <c r="B113" s="200"/>
      <c r="C113" s="18" t="s">
        <v>105</v>
      </c>
      <c r="D113" s="21" t="s">
        <v>29</v>
      </c>
      <c r="E113" s="42">
        <v>8.6899999999999998E-3</v>
      </c>
      <c r="F113" s="42">
        <v>8.0000000000000002E-3</v>
      </c>
      <c r="G113" s="42">
        <v>4.7561922950194596E-3</v>
      </c>
      <c r="H113" s="42">
        <v>4.7561922950194596E-3</v>
      </c>
      <c r="I113" s="42">
        <v>0</v>
      </c>
      <c r="J113" s="42">
        <v>3.0754321214230182E-3</v>
      </c>
      <c r="K113" s="42">
        <v>7.7000000000000002E-3</v>
      </c>
      <c r="L113" s="42">
        <v>7.9805700486000001E-3</v>
      </c>
      <c r="M113" s="42">
        <v>4.8999999999999998E-3</v>
      </c>
      <c r="N113" s="42">
        <v>4.8999999999999998E-3</v>
      </c>
      <c r="O113" s="42">
        <v>1.8599999999999998E-2</v>
      </c>
      <c r="P113" s="42">
        <v>1.8599999999999998E-2</v>
      </c>
      <c r="Q113" s="42">
        <v>0</v>
      </c>
      <c r="R113" s="42">
        <v>0</v>
      </c>
      <c r="S113" s="43"/>
      <c r="T113" s="42"/>
      <c r="U113" s="42"/>
      <c r="V113" s="42"/>
      <c r="W113" s="48"/>
      <c r="X113" s="25"/>
      <c r="Y113" s="102"/>
      <c r="Z113" s="10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ht="14" outlineLevel="1" x14ac:dyDescent="0.3">
      <c r="A114" s="198"/>
      <c r="B114" s="200"/>
      <c r="C114" s="18" t="s">
        <v>106</v>
      </c>
      <c r="D114" s="21" t="s">
        <v>93</v>
      </c>
      <c r="E114" s="27">
        <f>E112/(1-E113)</f>
        <v>4052.7690666514472</v>
      </c>
      <c r="F114" s="27">
        <f t="shared" ref="F114:R114" si="28">F112/(1-F113)</f>
        <v>4052.332552357334</v>
      </c>
      <c r="G114" s="27">
        <f t="shared" si="28"/>
        <v>3758.8743921639675</v>
      </c>
      <c r="H114" s="27">
        <f t="shared" si="28"/>
        <v>3559.6344450192973</v>
      </c>
      <c r="I114" s="27">
        <f t="shared" si="28"/>
        <v>2194.1971606746201</v>
      </c>
      <c r="J114" s="27">
        <f t="shared" si="28"/>
        <v>2194.7956892500774</v>
      </c>
      <c r="K114" s="27">
        <f t="shared" si="28"/>
        <v>4399.5201612125593</v>
      </c>
      <c r="L114" s="27">
        <f t="shared" si="28"/>
        <v>4371.1949348882426</v>
      </c>
      <c r="M114" s="27">
        <f t="shared" si="28"/>
        <v>5829.6393686353131</v>
      </c>
      <c r="N114" s="27">
        <f>N112/(1-N113)</f>
        <v>5814.9239573912164</v>
      </c>
      <c r="O114" s="27">
        <f t="shared" si="28"/>
        <v>3211.398761260491</v>
      </c>
      <c r="P114" s="27">
        <f t="shared" si="28"/>
        <v>3211.3723455788618</v>
      </c>
      <c r="Q114" s="27">
        <f t="shared" si="28"/>
        <v>26.89443690575397</v>
      </c>
      <c r="R114" s="27">
        <f t="shared" si="28"/>
        <v>21.44181974800447</v>
      </c>
      <c r="S114" s="28"/>
      <c r="T114" s="27"/>
      <c r="U114" s="27"/>
      <c r="V114" s="27"/>
      <c r="W114" s="104"/>
      <c r="X114" s="25"/>
      <c r="Y114" s="102"/>
      <c r="Z114" s="102"/>
    </row>
    <row r="115" spans="1:46" ht="14.5" outlineLevel="1" x14ac:dyDescent="0.3">
      <c r="A115" s="198"/>
      <c r="B115" s="200"/>
      <c r="C115" s="18" t="s">
        <v>107</v>
      </c>
      <c r="D115" s="21" t="s">
        <v>93</v>
      </c>
      <c r="E115" s="105">
        <v>116.21584698746575</v>
      </c>
      <c r="F115" s="105">
        <v>131.34936705021681</v>
      </c>
      <c r="G115" s="105">
        <v>107.43032247953343</v>
      </c>
      <c r="H115" s="105">
        <v>47.466520357209617</v>
      </c>
      <c r="I115" s="105">
        <v>267.577399701449</v>
      </c>
      <c r="J115" s="105">
        <v>55.664202698428241</v>
      </c>
      <c r="K115" s="105">
        <v>18.782620701257279</v>
      </c>
      <c r="L115" s="105">
        <v>68.052407826752827</v>
      </c>
      <c r="M115" s="105">
        <v>29.800909999892237</v>
      </c>
      <c r="N115" s="105">
        <v>35.428847330438742</v>
      </c>
      <c r="O115" s="105">
        <v>228.56743924032875</v>
      </c>
      <c r="P115" s="105">
        <v>192.83039017301726</v>
      </c>
      <c r="Q115" s="105">
        <v>0</v>
      </c>
      <c r="R115" s="105">
        <v>0</v>
      </c>
      <c r="S115" s="28"/>
      <c r="T115" s="27"/>
      <c r="U115" s="27"/>
      <c r="V115" s="27"/>
      <c r="W115" s="104"/>
      <c r="X115" s="25"/>
      <c r="Y115" s="102"/>
      <c r="Z115" s="102"/>
    </row>
    <row r="116" spans="1:46" s="2" customFormat="1" ht="14" outlineLevel="1" x14ac:dyDescent="0.3">
      <c r="A116" s="198"/>
      <c r="B116" s="200"/>
      <c r="C116" s="59" t="s">
        <v>108</v>
      </c>
      <c r="D116" s="106" t="s">
        <v>93</v>
      </c>
      <c r="E116" s="28">
        <f>E114+E115</f>
        <v>4168.984913638913</v>
      </c>
      <c r="F116" s="28">
        <f t="shared" ref="F116:R116" si="29">F114+F115</f>
        <v>4183.6819194075506</v>
      </c>
      <c r="G116" s="28">
        <f t="shared" si="29"/>
        <v>3866.304714643501</v>
      </c>
      <c r="H116" s="28">
        <f t="shared" si="29"/>
        <v>3607.1009653765068</v>
      </c>
      <c r="I116" s="28">
        <f t="shared" si="29"/>
        <v>2461.7745603760691</v>
      </c>
      <c r="J116" s="28">
        <f t="shared" si="29"/>
        <v>2250.4598919485056</v>
      </c>
      <c r="K116" s="28">
        <f>K114+K115</f>
        <v>4418.3027819138169</v>
      </c>
      <c r="L116" s="28">
        <f t="shared" si="29"/>
        <v>4439.2473427149953</v>
      </c>
      <c r="M116" s="28">
        <f t="shared" si="29"/>
        <v>5859.4402786352057</v>
      </c>
      <c r="N116" s="28">
        <f t="shared" si="29"/>
        <v>5850.352804721655</v>
      </c>
      <c r="O116" s="28">
        <f t="shared" si="29"/>
        <v>3439.9662005008199</v>
      </c>
      <c r="P116" s="28">
        <f t="shared" si="29"/>
        <v>3404.2027357518791</v>
      </c>
      <c r="Q116" s="28">
        <f t="shared" si="29"/>
        <v>26.89443690575397</v>
      </c>
      <c r="R116" s="28">
        <f t="shared" si="29"/>
        <v>21.44181974800447</v>
      </c>
      <c r="S116" s="28"/>
      <c r="T116" s="28"/>
      <c r="U116" s="28"/>
      <c r="V116" s="28"/>
      <c r="W116" s="107"/>
      <c r="X116" s="25"/>
      <c r="Y116" s="109"/>
      <c r="Z116" s="109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</row>
    <row r="117" spans="1:46" ht="14" outlineLevel="1" x14ac:dyDescent="0.3">
      <c r="A117" s="198"/>
      <c r="B117" s="200"/>
      <c r="C117" s="18"/>
      <c r="D117" s="21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8"/>
      <c r="T117" s="30"/>
      <c r="U117" s="30"/>
      <c r="V117" s="30"/>
      <c r="W117" s="31"/>
      <c r="X117" s="25"/>
    </row>
    <row r="118" spans="1:46" ht="14" outlineLevel="1" x14ac:dyDescent="0.3">
      <c r="A118" s="198"/>
      <c r="B118" s="200"/>
      <c r="C118" s="100" t="s">
        <v>109</v>
      </c>
      <c r="D118" s="21" t="s">
        <v>93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8"/>
      <c r="T118" s="30"/>
      <c r="U118" s="30"/>
      <c r="V118" s="30"/>
      <c r="W118" s="31"/>
      <c r="X118" s="25"/>
    </row>
    <row r="119" spans="1:46" ht="14" outlineLevel="1" x14ac:dyDescent="0.3">
      <c r="A119" s="198"/>
      <c r="B119" s="200"/>
      <c r="C119" s="18" t="s">
        <v>92</v>
      </c>
      <c r="D119" s="21" t="s">
        <v>93</v>
      </c>
      <c r="E119" s="27">
        <v>12459.933779999999</v>
      </c>
      <c r="F119" s="27">
        <v>12459.933779999999</v>
      </c>
      <c r="G119" s="27">
        <v>10113.896324194589</v>
      </c>
      <c r="H119" s="27">
        <v>10048.507178452766</v>
      </c>
      <c r="I119" s="27">
        <v>0</v>
      </c>
      <c r="J119" s="27">
        <v>13897.719791350777</v>
      </c>
      <c r="K119" s="27">
        <v>12881.17</v>
      </c>
      <c r="L119" s="27">
        <v>0</v>
      </c>
      <c r="M119" s="27">
        <v>0</v>
      </c>
      <c r="N119" s="27">
        <v>0</v>
      </c>
      <c r="O119" s="27">
        <v>8445.5927879718238</v>
      </c>
      <c r="P119" s="27">
        <v>8445.5927879718238</v>
      </c>
      <c r="Q119" s="27">
        <v>0</v>
      </c>
      <c r="R119" s="27">
        <v>0</v>
      </c>
      <c r="S119" s="28"/>
      <c r="T119" s="30"/>
      <c r="U119" s="30"/>
      <c r="V119" s="30"/>
      <c r="W119" s="31"/>
      <c r="X119" s="25"/>
    </row>
    <row r="120" spans="1:46" ht="14" outlineLevel="1" x14ac:dyDescent="0.3">
      <c r="A120" s="198"/>
      <c r="B120" s="200"/>
      <c r="C120" s="18" t="s">
        <v>110</v>
      </c>
      <c r="D120" s="21" t="s">
        <v>93</v>
      </c>
      <c r="E120" s="27">
        <v>1054.7</v>
      </c>
      <c r="F120" s="27">
        <v>1054.7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1870.4388465855227</v>
      </c>
      <c r="P120" s="27">
        <v>1906.1758956528329</v>
      </c>
      <c r="Q120" s="27">
        <v>0</v>
      </c>
      <c r="R120" s="27">
        <v>0</v>
      </c>
      <c r="S120" s="28"/>
      <c r="T120" s="30"/>
      <c r="U120" s="30"/>
      <c r="V120" s="30"/>
      <c r="W120" s="31"/>
      <c r="X120" s="25"/>
    </row>
    <row r="121" spans="1:46" ht="14" outlineLevel="1" x14ac:dyDescent="0.3">
      <c r="A121" s="198"/>
      <c r="B121" s="200"/>
      <c r="C121" s="18" t="s">
        <v>95</v>
      </c>
      <c r="D121" s="21" t="s">
        <v>93</v>
      </c>
      <c r="E121" s="27">
        <v>14</v>
      </c>
      <c r="F121" s="27">
        <v>14</v>
      </c>
      <c r="G121" s="27">
        <v>0</v>
      </c>
      <c r="H121" s="27">
        <v>0</v>
      </c>
      <c r="I121" s="27">
        <v>0</v>
      </c>
      <c r="J121" s="27">
        <v>0</v>
      </c>
      <c r="K121" s="27">
        <v>672.5</v>
      </c>
      <c r="L121" s="27">
        <v>0</v>
      </c>
      <c r="M121" s="27">
        <v>0</v>
      </c>
      <c r="N121" s="27">
        <v>0</v>
      </c>
      <c r="O121" s="27">
        <v>28.017622448748341</v>
      </c>
      <c r="P121" s="27">
        <v>28.017622448748341</v>
      </c>
      <c r="Q121" s="27">
        <v>0</v>
      </c>
      <c r="R121" s="27">
        <v>0</v>
      </c>
      <c r="S121" s="28"/>
      <c r="T121" s="30"/>
      <c r="U121" s="30"/>
      <c r="V121" s="30"/>
      <c r="W121" s="31"/>
      <c r="X121" s="25"/>
    </row>
    <row r="122" spans="1:46" ht="14" outlineLevel="1" x14ac:dyDescent="0.3">
      <c r="A122" s="198"/>
      <c r="B122" s="200"/>
      <c r="C122" s="18" t="s">
        <v>96</v>
      </c>
      <c r="D122" s="21" t="s">
        <v>93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2121.7592845190165</v>
      </c>
      <c r="P122" s="27">
        <v>2121.7592845190165</v>
      </c>
      <c r="Q122" s="27">
        <v>0</v>
      </c>
      <c r="R122" s="27">
        <v>0</v>
      </c>
      <c r="S122" s="28"/>
      <c r="T122" s="30"/>
      <c r="U122" s="30"/>
      <c r="V122" s="30"/>
      <c r="W122" s="31"/>
      <c r="X122" s="25"/>
    </row>
    <row r="123" spans="1:46" ht="14" outlineLevel="1" x14ac:dyDescent="0.3">
      <c r="A123" s="198"/>
      <c r="B123" s="200"/>
      <c r="C123" s="18" t="s">
        <v>111</v>
      </c>
      <c r="D123" s="21" t="s">
        <v>93</v>
      </c>
      <c r="E123" s="27">
        <v>1100</v>
      </c>
      <c r="F123" s="27">
        <v>1100</v>
      </c>
      <c r="G123" s="27">
        <v>713.25545534503544</v>
      </c>
      <c r="H123" s="27">
        <v>707.88196021294607</v>
      </c>
      <c r="I123" s="27">
        <v>0</v>
      </c>
      <c r="J123" s="27">
        <v>694.8859895675389</v>
      </c>
      <c r="K123" s="27">
        <v>734.92849999999999</v>
      </c>
      <c r="L123" s="27">
        <v>0</v>
      </c>
      <c r="M123" s="27">
        <v>0</v>
      </c>
      <c r="N123" s="27">
        <v>0</v>
      </c>
      <c r="O123" s="27">
        <v>1220.0342251816687</v>
      </c>
      <c r="P123" s="27">
        <v>1220.0342251816687</v>
      </c>
      <c r="Q123" s="27">
        <v>0</v>
      </c>
      <c r="R123" s="27">
        <v>0</v>
      </c>
      <c r="S123" s="28"/>
      <c r="T123" s="30"/>
      <c r="U123" s="30"/>
      <c r="V123" s="30"/>
      <c r="W123" s="31"/>
      <c r="X123" s="25"/>
    </row>
    <row r="124" spans="1:46" ht="14" outlineLevel="1" x14ac:dyDescent="0.3">
      <c r="A124" s="198"/>
      <c r="B124" s="200"/>
      <c r="C124" s="18" t="s">
        <v>98</v>
      </c>
      <c r="D124" s="21" t="s">
        <v>93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8"/>
      <c r="T124" s="30"/>
      <c r="U124" s="30"/>
      <c r="V124" s="30"/>
      <c r="W124" s="31"/>
      <c r="X124" s="25"/>
    </row>
    <row r="125" spans="1:46" ht="14" outlineLevel="1" x14ac:dyDescent="0.3">
      <c r="A125" s="198"/>
      <c r="B125" s="200"/>
      <c r="C125" s="18" t="s">
        <v>99</v>
      </c>
      <c r="D125" s="21" t="s">
        <v>93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8"/>
      <c r="T125" s="30"/>
      <c r="U125" s="30"/>
      <c r="V125" s="30"/>
      <c r="W125" s="31"/>
      <c r="X125" s="25"/>
    </row>
    <row r="126" spans="1:46" ht="14" outlineLevel="1" x14ac:dyDescent="0.3">
      <c r="A126" s="198"/>
      <c r="B126" s="200"/>
      <c r="C126" s="18" t="s">
        <v>100</v>
      </c>
      <c r="D126" s="21" t="s">
        <v>93</v>
      </c>
      <c r="E126" s="27">
        <v>0</v>
      </c>
      <c r="F126" s="27">
        <v>0</v>
      </c>
      <c r="G126" s="27">
        <v>400</v>
      </c>
      <c r="H126" s="27">
        <v>400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8"/>
      <c r="T126" s="30"/>
      <c r="U126" s="30"/>
      <c r="V126" s="30"/>
      <c r="W126" s="31"/>
      <c r="X126" s="25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ht="14" outlineLevel="1" x14ac:dyDescent="0.3">
      <c r="A127" s="198"/>
      <c r="B127" s="200"/>
      <c r="C127" s="18" t="s">
        <v>112</v>
      </c>
      <c r="D127" s="21" t="s">
        <v>93</v>
      </c>
      <c r="E127" s="27">
        <v>0</v>
      </c>
      <c r="F127" s="27">
        <v>0</v>
      </c>
      <c r="G127" s="27">
        <v>4151.2127827061213</v>
      </c>
      <c r="H127" s="27">
        <v>4109.1320258061278</v>
      </c>
      <c r="I127" s="27">
        <v>0</v>
      </c>
      <c r="J127" s="27">
        <v>0</v>
      </c>
      <c r="K127" s="27">
        <v>1144.7158884820383</v>
      </c>
      <c r="L127" s="27">
        <v>0</v>
      </c>
      <c r="M127" s="27">
        <v>0</v>
      </c>
      <c r="N127" s="27">
        <v>0</v>
      </c>
      <c r="O127" s="27">
        <v>1358.1949940528973</v>
      </c>
      <c r="P127" s="27">
        <v>1358.1949940528973</v>
      </c>
      <c r="Q127" s="27">
        <v>0</v>
      </c>
      <c r="R127" s="27">
        <v>0</v>
      </c>
      <c r="S127" s="28"/>
      <c r="T127" s="30"/>
      <c r="U127" s="30"/>
      <c r="V127" s="30"/>
      <c r="W127" s="31"/>
      <c r="X127" s="25"/>
    </row>
    <row r="128" spans="1:46" ht="14" outlineLevel="1" x14ac:dyDescent="0.3">
      <c r="A128" s="198"/>
      <c r="B128" s="200"/>
      <c r="C128" s="18" t="s">
        <v>113</v>
      </c>
      <c r="D128" s="21" t="s">
        <v>93</v>
      </c>
      <c r="E128" s="27">
        <v>1134.96</v>
      </c>
      <c r="F128" s="27">
        <v>1134.96</v>
      </c>
      <c r="G128" s="27">
        <v>0</v>
      </c>
      <c r="H128" s="27">
        <v>0</v>
      </c>
      <c r="I128" s="27">
        <v>0</v>
      </c>
      <c r="J128" s="27">
        <v>400</v>
      </c>
      <c r="K128" s="27">
        <v>400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8"/>
      <c r="T128" s="30"/>
      <c r="U128" s="30"/>
      <c r="V128" s="30"/>
      <c r="W128" s="31"/>
      <c r="X128" s="25"/>
    </row>
    <row r="129" spans="1:49" s="2" customFormat="1" ht="14" outlineLevel="1" x14ac:dyDescent="0.3">
      <c r="A129" s="198"/>
      <c r="B129" s="200"/>
      <c r="C129" s="59" t="s">
        <v>114</v>
      </c>
      <c r="D129" s="106" t="s">
        <v>93</v>
      </c>
      <c r="E129" s="69">
        <f>SUM(E118:E128)</f>
        <v>15763.593779999999</v>
      </c>
      <c r="F129" s="69">
        <f t="shared" ref="F129:R129" si="30">SUM(F118:F128)</f>
        <v>15763.593779999999</v>
      </c>
      <c r="G129" s="69">
        <f t="shared" si="30"/>
        <v>15378.364562245746</v>
      </c>
      <c r="H129" s="69">
        <f t="shared" si="30"/>
        <v>15265.52116447184</v>
      </c>
      <c r="I129" s="69">
        <f t="shared" si="30"/>
        <v>0</v>
      </c>
      <c r="J129" s="69">
        <f t="shared" si="30"/>
        <v>14992.605780918317</v>
      </c>
      <c r="K129" s="69">
        <f t="shared" si="30"/>
        <v>15833.314388482038</v>
      </c>
      <c r="L129" s="69">
        <f t="shared" si="30"/>
        <v>0</v>
      </c>
      <c r="M129" s="69">
        <f t="shared" si="30"/>
        <v>0</v>
      </c>
      <c r="N129" s="69">
        <f t="shared" si="30"/>
        <v>0</v>
      </c>
      <c r="O129" s="69">
        <f t="shared" si="30"/>
        <v>15044.037760759678</v>
      </c>
      <c r="P129" s="69">
        <f t="shared" si="30"/>
        <v>15079.774809826988</v>
      </c>
      <c r="Q129" s="69">
        <f t="shared" si="30"/>
        <v>0</v>
      </c>
      <c r="R129" s="69">
        <f t="shared" si="30"/>
        <v>0</v>
      </c>
      <c r="S129" s="69"/>
      <c r="T129" s="69"/>
      <c r="U129" s="69"/>
      <c r="V129" s="69"/>
      <c r="W129" s="110"/>
      <c r="X129" s="25"/>
      <c r="Y129" s="95"/>
      <c r="Z129" s="9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1:49" s="2" customFormat="1" ht="14.5" outlineLevel="1" x14ac:dyDescent="0.35">
      <c r="A130" s="198"/>
      <c r="B130" s="200"/>
      <c r="C130" s="103" t="s">
        <v>107</v>
      </c>
      <c r="D130" s="21" t="s">
        <v>93</v>
      </c>
      <c r="E130" s="111">
        <v>116.21584698746575</v>
      </c>
      <c r="F130" s="111">
        <v>131.34936705021678</v>
      </c>
      <c r="G130" s="111">
        <v>107.43032247953344</v>
      </c>
      <c r="H130" s="111">
        <v>47.466520357209625</v>
      </c>
      <c r="I130" s="111">
        <v>0</v>
      </c>
      <c r="J130" s="111">
        <v>55.664202698428241</v>
      </c>
      <c r="K130" s="111">
        <v>18.782620701257272</v>
      </c>
      <c r="L130" s="111">
        <v>0</v>
      </c>
      <c r="M130" s="111">
        <v>0</v>
      </c>
      <c r="N130" s="111">
        <v>0</v>
      </c>
      <c r="O130" s="111">
        <v>228.56743924032872</v>
      </c>
      <c r="P130" s="111">
        <v>192.83039017301726</v>
      </c>
      <c r="Q130" s="111">
        <v>0</v>
      </c>
      <c r="R130" s="111">
        <v>0</v>
      </c>
      <c r="S130" s="69"/>
      <c r="T130" s="69"/>
      <c r="U130" s="69"/>
      <c r="V130" s="69"/>
      <c r="W130" s="110"/>
      <c r="X130" s="25"/>
      <c r="Y130" s="95"/>
      <c r="Z130" s="9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1:49" s="2" customFormat="1" ht="14.5" outlineLevel="1" x14ac:dyDescent="0.35">
      <c r="A131" s="198"/>
      <c r="B131" s="200"/>
      <c r="C131" s="112" t="s">
        <v>115</v>
      </c>
      <c r="D131" s="106" t="s">
        <v>93</v>
      </c>
      <c r="E131" s="28">
        <f>E129+E130</f>
        <v>15879.809626987466</v>
      </c>
      <c r="F131" s="28">
        <f t="shared" ref="F131:Q131" si="31">F129+F130</f>
        <v>15894.943147050217</v>
      </c>
      <c r="G131" s="28">
        <f t="shared" si="31"/>
        <v>15485.794884725279</v>
      </c>
      <c r="H131" s="28">
        <f t="shared" si="31"/>
        <v>15312.98768482905</v>
      </c>
      <c r="I131" s="28">
        <f>I129+I130</f>
        <v>0</v>
      </c>
      <c r="J131" s="28">
        <f t="shared" si="31"/>
        <v>15048.269983616745</v>
      </c>
      <c r="K131" s="28">
        <f t="shared" si="31"/>
        <v>15852.097009183295</v>
      </c>
      <c r="L131" s="28">
        <f t="shared" si="31"/>
        <v>0</v>
      </c>
      <c r="M131" s="28">
        <f t="shared" si="31"/>
        <v>0</v>
      </c>
      <c r="N131" s="28">
        <f t="shared" si="31"/>
        <v>0</v>
      </c>
      <c r="O131" s="28">
        <f t="shared" si="31"/>
        <v>15272.605200000007</v>
      </c>
      <c r="P131" s="28">
        <f t="shared" si="31"/>
        <v>15272.605200000005</v>
      </c>
      <c r="Q131" s="28">
        <f t="shared" si="31"/>
        <v>0</v>
      </c>
      <c r="R131" s="28"/>
      <c r="S131" s="28"/>
      <c r="T131" s="28"/>
      <c r="U131" s="28"/>
      <c r="V131" s="28"/>
      <c r="W131" s="107"/>
      <c r="X131" s="25"/>
      <c r="Y131" s="95"/>
      <c r="Z131" s="9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1:49" s="2" customFormat="1" ht="14" outlineLevel="1" x14ac:dyDescent="0.3">
      <c r="A132" s="198"/>
      <c r="B132" s="200"/>
      <c r="C132" s="59"/>
      <c r="D132" s="106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110"/>
      <c r="X132" s="25"/>
      <c r="Y132" s="95"/>
      <c r="Z132" s="9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1:49" ht="14" outlineLevel="1" x14ac:dyDescent="0.3">
      <c r="A133" s="198"/>
      <c r="B133" s="200"/>
      <c r="C133" s="18"/>
      <c r="D133" s="21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8"/>
      <c r="T133" s="30"/>
      <c r="U133" s="30"/>
      <c r="V133" s="30"/>
      <c r="W133" s="31"/>
      <c r="X133" s="25"/>
    </row>
    <row r="134" spans="1:49" ht="14.5" outlineLevel="1" x14ac:dyDescent="0.35">
      <c r="A134" s="198"/>
      <c r="B134" s="200"/>
      <c r="C134" s="178" t="s">
        <v>116</v>
      </c>
      <c r="D134" s="21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8"/>
      <c r="T134" s="30"/>
      <c r="U134" s="30"/>
      <c r="V134" s="30"/>
      <c r="W134" s="31"/>
      <c r="X134" s="25"/>
    </row>
    <row r="135" spans="1:49" ht="14" outlineLevel="1" x14ac:dyDescent="0.3">
      <c r="A135" s="198"/>
      <c r="B135" s="200"/>
      <c r="C135" s="18" t="s">
        <v>92</v>
      </c>
      <c r="D135" s="21" t="s">
        <v>93</v>
      </c>
      <c r="E135" s="27">
        <v>1706.1058052557933</v>
      </c>
      <c r="F135" s="27">
        <v>1706.1058052557933</v>
      </c>
      <c r="G135" s="27">
        <v>1291.9399559888204</v>
      </c>
      <c r="H135" s="27">
        <v>1523.8394468097108</v>
      </c>
      <c r="I135" s="27">
        <v>2198.6303238049595</v>
      </c>
      <c r="J135" s="27">
        <v>2198.6163128094959</v>
      </c>
      <c r="K135" s="27">
        <v>0</v>
      </c>
      <c r="L135" s="27">
        <v>0</v>
      </c>
      <c r="M135" s="27">
        <v>0</v>
      </c>
      <c r="N135" s="27">
        <v>0</v>
      </c>
      <c r="O135" s="27">
        <v>1508.9390537388863</v>
      </c>
      <c r="P135" s="27">
        <v>1508.9390537388863</v>
      </c>
      <c r="Q135" s="27">
        <v>0</v>
      </c>
      <c r="R135" s="27">
        <v>0</v>
      </c>
      <c r="S135" s="28"/>
      <c r="T135" s="30"/>
      <c r="U135" s="30"/>
      <c r="V135" s="30"/>
      <c r="W135" s="31"/>
      <c r="X135" s="25"/>
    </row>
    <row r="136" spans="1:49" ht="14" outlineLevel="1" x14ac:dyDescent="0.3">
      <c r="A136" s="198"/>
      <c r="B136" s="200"/>
      <c r="C136" s="18" t="s">
        <v>110</v>
      </c>
      <c r="D136" s="21" t="s">
        <v>93</v>
      </c>
      <c r="E136" s="27">
        <v>1279.1454299075654</v>
      </c>
      <c r="F136" s="27">
        <v>1279.1454299075654</v>
      </c>
      <c r="G136" s="27">
        <v>560.9305038691856</v>
      </c>
      <c r="H136" s="27">
        <v>667.75420606974455</v>
      </c>
      <c r="I136" s="27">
        <v>843.76094198016779</v>
      </c>
      <c r="J136" s="27">
        <v>843.75556502770689</v>
      </c>
      <c r="K136" s="27">
        <v>0</v>
      </c>
      <c r="L136" s="27">
        <v>0</v>
      </c>
      <c r="M136" s="27">
        <v>0</v>
      </c>
      <c r="N136" s="27">
        <v>0</v>
      </c>
      <c r="O136" s="27">
        <v>728.08388125712986</v>
      </c>
      <c r="P136" s="27">
        <v>763.34419788866251</v>
      </c>
      <c r="Q136" s="27">
        <v>0</v>
      </c>
      <c r="R136" s="27">
        <v>0</v>
      </c>
      <c r="S136" s="28"/>
      <c r="T136" s="30"/>
      <c r="U136" s="30"/>
      <c r="V136" s="30"/>
      <c r="W136" s="31"/>
      <c r="X136" s="25"/>
    </row>
    <row r="137" spans="1:49" ht="14" outlineLevel="1" x14ac:dyDescent="0.3">
      <c r="A137" s="198"/>
      <c r="B137" s="200"/>
      <c r="C137" s="18" t="s">
        <v>95</v>
      </c>
      <c r="D137" s="21" t="s">
        <v>93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8"/>
      <c r="T137" s="30"/>
      <c r="U137" s="30"/>
      <c r="V137" s="30"/>
      <c r="W137" s="31"/>
      <c r="X137" s="25"/>
    </row>
    <row r="138" spans="1:49" ht="14" outlineLevel="1" x14ac:dyDescent="0.3">
      <c r="A138" s="198"/>
      <c r="B138" s="200"/>
      <c r="C138" s="18" t="s">
        <v>96</v>
      </c>
      <c r="D138" s="21" t="s">
        <v>93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8"/>
      <c r="T138" s="30"/>
      <c r="U138" s="30"/>
      <c r="V138" s="30"/>
      <c r="W138" s="31"/>
      <c r="X138" s="25"/>
    </row>
    <row r="139" spans="1:49" ht="14" outlineLevel="1" x14ac:dyDescent="0.3">
      <c r="A139" s="198"/>
      <c r="B139" s="200"/>
      <c r="C139" s="18" t="s">
        <v>111</v>
      </c>
      <c r="D139" s="21" t="s">
        <v>93</v>
      </c>
      <c r="E139" s="27">
        <v>523.78902297819695</v>
      </c>
      <c r="F139" s="27">
        <v>523.78902297819695</v>
      </c>
      <c r="G139" s="27">
        <v>101.40240782942992</v>
      </c>
      <c r="H139" s="27">
        <v>108.4472064828755</v>
      </c>
      <c r="I139" s="27">
        <v>226.46523743536787</v>
      </c>
      <c r="J139" s="27">
        <v>226.46379426259799</v>
      </c>
      <c r="K139" s="27">
        <v>0</v>
      </c>
      <c r="L139" s="27">
        <v>0</v>
      </c>
      <c r="M139" s="27">
        <v>0</v>
      </c>
      <c r="N139" s="27">
        <v>0</v>
      </c>
      <c r="O139" s="27">
        <v>563.7634084715329</v>
      </c>
      <c r="P139" s="27">
        <v>563.7634084715329</v>
      </c>
      <c r="Q139" s="27">
        <v>0</v>
      </c>
      <c r="R139" s="27">
        <v>0</v>
      </c>
      <c r="S139" s="28"/>
      <c r="T139" s="30"/>
      <c r="U139" s="30"/>
      <c r="V139" s="30"/>
      <c r="W139" s="31"/>
      <c r="X139" s="25"/>
    </row>
    <row r="140" spans="1:49" ht="14" outlineLevel="1" x14ac:dyDescent="0.3">
      <c r="A140" s="198"/>
      <c r="B140" s="200"/>
      <c r="C140" s="18" t="s">
        <v>98</v>
      </c>
      <c r="D140" s="21" t="s">
        <v>93</v>
      </c>
      <c r="E140" s="27">
        <v>0</v>
      </c>
      <c r="F140" s="27">
        <v>0</v>
      </c>
      <c r="G140" s="27">
        <v>0</v>
      </c>
      <c r="H140" s="27">
        <v>0</v>
      </c>
      <c r="I140" s="27">
        <v>144.55927914981214</v>
      </c>
      <c r="J140" s="27">
        <v>144.55835793109591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8"/>
      <c r="T140" s="30"/>
      <c r="U140" s="30"/>
      <c r="V140" s="30"/>
      <c r="W140" s="31"/>
      <c r="X140" s="25"/>
    </row>
    <row r="141" spans="1:49" ht="14" outlineLevel="1" x14ac:dyDescent="0.3">
      <c r="A141" s="198"/>
      <c r="B141" s="200"/>
      <c r="C141" s="18" t="s">
        <v>99</v>
      </c>
      <c r="D141" s="21" t="s">
        <v>93</v>
      </c>
      <c r="E141" s="27">
        <v>233.95251417918053</v>
      </c>
      <c r="F141" s="27">
        <v>233.95251417918053</v>
      </c>
      <c r="G141" s="27">
        <v>0</v>
      </c>
      <c r="H141" s="27">
        <v>0</v>
      </c>
      <c r="I141" s="27">
        <v>304.13278412028757</v>
      </c>
      <c r="J141" s="27">
        <v>304.13084600317325</v>
      </c>
      <c r="K141" s="27">
        <v>0</v>
      </c>
      <c r="L141" s="27">
        <v>0</v>
      </c>
      <c r="M141" s="27">
        <v>0</v>
      </c>
      <c r="N141" s="27">
        <v>0</v>
      </c>
      <c r="O141" s="27">
        <v>270.68331978765775</v>
      </c>
      <c r="P141" s="27">
        <v>270.68331978765775</v>
      </c>
      <c r="Q141" s="27">
        <v>0</v>
      </c>
      <c r="R141" s="27">
        <v>0</v>
      </c>
      <c r="S141" s="28"/>
      <c r="T141" s="30"/>
      <c r="U141" s="30"/>
      <c r="V141" s="30"/>
      <c r="W141" s="31"/>
      <c r="X141" s="25"/>
    </row>
    <row r="142" spans="1:49" ht="14" outlineLevel="1" x14ac:dyDescent="0.3">
      <c r="A142" s="198"/>
      <c r="B142" s="200"/>
      <c r="C142" s="18" t="s">
        <v>100</v>
      </c>
      <c r="D142" s="21" t="s">
        <v>93</v>
      </c>
      <c r="E142" s="27">
        <v>191.20041767926372</v>
      </c>
      <c r="F142" s="27">
        <v>191.20041767926372</v>
      </c>
      <c r="G142" s="27">
        <v>400</v>
      </c>
      <c r="H142" s="27">
        <v>400</v>
      </c>
      <c r="I142" s="27">
        <v>44.863224563734811</v>
      </c>
      <c r="J142" s="27">
        <v>44.862938668271156</v>
      </c>
      <c r="K142" s="27">
        <v>0</v>
      </c>
      <c r="L142" s="27">
        <v>0</v>
      </c>
      <c r="M142" s="27">
        <v>0</v>
      </c>
      <c r="N142" s="27">
        <v>0</v>
      </c>
      <c r="O142" s="27">
        <v>163.08670017206379</v>
      </c>
      <c r="P142" s="27">
        <v>163.08670017206379</v>
      </c>
      <c r="Q142" s="27">
        <v>0</v>
      </c>
      <c r="R142" s="27">
        <v>0</v>
      </c>
      <c r="S142" s="28"/>
      <c r="T142" s="30"/>
      <c r="U142" s="30"/>
      <c r="V142" s="30"/>
      <c r="W142" s="31"/>
      <c r="X142" s="25"/>
    </row>
    <row r="143" spans="1:49" ht="14" outlineLevel="1" x14ac:dyDescent="0.3">
      <c r="A143" s="198"/>
      <c r="B143" s="200"/>
      <c r="C143" s="18" t="s">
        <v>117</v>
      </c>
      <c r="D143" s="21" t="s">
        <v>93</v>
      </c>
      <c r="E143" s="27">
        <v>311.65833769958522</v>
      </c>
      <c r="F143" s="27">
        <v>311.65833769958516</v>
      </c>
      <c r="G143" s="27">
        <v>736.10820059977755</v>
      </c>
      <c r="H143" s="27">
        <v>645.10468284779881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320.75973394837445</v>
      </c>
      <c r="P143" s="27">
        <v>320.75973394837445</v>
      </c>
      <c r="Q143" s="27">
        <v>0</v>
      </c>
      <c r="R143" s="27">
        <v>0</v>
      </c>
      <c r="S143" s="28"/>
      <c r="T143" s="30"/>
      <c r="U143" s="30"/>
      <c r="V143" s="30"/>
      <c r="W143" s="31"/>
      <c r="X143" s="25"/>
    </row>
    <row r="144" spans="1:49" s="5" customFormat="1" ht="14" outlineLevel="1" x14ac:dyDescent="0.3">
      <c r="A144" s="198"/>
      <c r="B144" s="200"/>
      <c r="C144" s="18" t="s">
        <v>113</v>
      </c>
      <c r="D144" s="21" t="s">
        <v>93</v>
      </c>
      <c r="E144" s="27">
        <v>0</v>
      </c>
      <c r="F144" s="27">
        <v>0</v>
      </c>
      <c r="G144" s="27">
        <v>142.2143946264228</v>
      </c>
      <c r="H144" s="27">
        <v>143.3061382582672</v>
      </c>
      <c r="I144" s="27">
        <v>501.42718692156927</v>
      </c>
      <c r="J144" s="27">
        <v>497.78083865721675</v>
      </c>
      <c r="K144" s="27">
        <v>0</v>
      </c>
      <c r="L144" s="27">
        <v>0</v>
      </c>
      <c r="M144" s="27">
        <v>0</v>
      </c>
      <c r="N144" s="27">
        <v>0</v>
      </c>
      <c r="O144" s="27">
        <v>148.9864633840258</v>
      </c>
      <c r="P144" s="27">
        <v>206.83850440872519</v>
      </c>
      <c r="Q144" s="27">
        <v>0</v>
      </c>
      <c r="R144" s="27">
        <v>0</v>
      </c>
      <c r="S144" s="28"/>
      <c r="T144" s="30"/>
      <c r="U144" s="30"/>
      <c r="V144" s="30"/>
      <c r="W144" s="31"/>
      <c r="X144" s="25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spans="1:49" s="5" customFormat="1" ht="14" outlineLevel="1" x14ac:dyDescent="0.3">
      <c r="A145" s="198"/>
      <c r="B145" s="200"/>
      <c r="C145" s="59" t="s">
        <v>118</v>
      </c>
      <c r="D145" s="106" t="s">
        <v>93</v>
      </c>
      <c r="E145" s="69">
        <f>SUM(E135:E144)</f>
        <v>4245.8515276995849</v>
      </c>
      <c r="F145" s="69">
        <f t="shared" ref="F145:R145" si="32">SUM(F135:F144)</f>
        <v>4245.8515276995849</v>
      </c>
      <c r="G145" s="69">
        <f t="shared" si="32"/>
        <v>3232.5954629136363</v>
      </c>
      <c r="H145" s="69">
        <f t="shared" si="32"/>
        <v>3488.4516804683972</v>
      </c>
      <c r="I145" s="69">
        <f t="shared" si="32"/>
        <v>4263.8389779758991</v>
      </c>
      <c r="J145" s="69">
        <f t="shared" si="32"/>
        <v>4260.1686533595575</v>
      </c>
      <c r="K145" s="69">
        <f t="shared" si="32"/>
        <v>0</v>
      </c>
      <c r="L145" s="69">
        <f t="shared" si="32"/>
        <v>0</v>
      </c>
      <c r="M145" s="69">
        <f t="shared" si="32"/>
        <v>0</v>
      </c>
      <c r="N145" s="69">
        <f t="shared" si="32"/>
        <v>0</v>
      </c>
      <c r="O145" s="69">
        <f t="shared" si="32"/>
        <v>3704.302560759671</v>
      </c>
      <c r="P145" s="69">
        <f t="shared" si="32"/>
        <v>3797.4149184159032</v>
      </c>
      <c r="Q145" s="69">
        <f t="shared" si="32"/>
        <v>0</v>
      </c>
      <c r="R145" s="69">
        <f t="shared" si="32"/>
        <v>0</v>
      </c>
      <c r="S145" s="69"/>
      <c r="T145" s="69"/>
      <c r="U145" s="69"/>
      <c r="V145" s="69"/>
      <c r="W145" s="110"/>
      <c r="X145" s="25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spans="1:49" s="5" customFormat="1" ht="14.5" outlineLevel="1" x14ac:dyDescent="0.35">
      <c r="A146" s="198"/>
      <c r="B146" s="200"/>
      <c r="C146" s="103" t="s">
        <v>107</v>
      </c>
      <c r="D146" s="21" t="s">
        <v>93</v>
      </c>
      <c r="E146" s="68">
        <v>116.21584698746575</v>
      </c>
      <c r="F146" s="68">
        <v>131.34936705021678</v>
      </c>
      <c r="G146" s="68">
        <v>107.43032247953343</v>
      </c>
      <c r="H146" s="68">
        <v>47.466520357209617</v>
      </c>
      <c r="I146" s="68">
        <v>267.57739970144894</v>
      </c>
      <c r="J146" s="68">
        <v>55.664202698428241</v>
      </c>
      <c r="K146" s="68">
        <v>0</v>
      </c>
      <c r="L146" s="68">
        <v>0</v>
      </c>
      <c r="M146" s="68">
        <v>0</v>
      </c>
      <c r="N146" s="68">
        <v>0</v>
      </c>
      <c r="O146" s="68">
        <v>228.56743924032875</v>
      </c>
      <c r="P146" s="68">
        <v>192.83039017301726</v>
      </c>
      <c r="Q146" s="68">
        <v>0</v>
      </c>
      <c r="R146" s="68">
        <v>0</v>
      </c>
      <c r="S146" s="69"/>
      <c r="T146" s="69"/>
      <c r="U146" s="69"/>
      <c r="V146" s="69"/>
      <c r="W146" s="110"/>
      <c r="X146" s="2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spans="1:49" s="5" customFormat="1" ht="14.5" outlineLevel="1" x14ac:dyDescent="0.35">
      <c r="A147" s="198"/>
      <c r="B147" s="200"/>
      <c r="C147" s="112" t="s">
        <v>119</v>
      </c>
      <c r="D147" s="106" t="s">
        <v>93</v>
      </c>
      <c r="E147" s="28">
        <f>E145+E146</f>
        <v>4362.0673746870507</v>
      </c>
      <c r="F147" s="28">
        <f>F145+F146</f>
        <v>4377.2008947498016</v>
      </c>
      <c r="G147" s="28">
        <f>G145+G146</f>
        <v>3340.0257853931698</v>
      </c>
      <c r="H147" s="28">
        <f>H145+H146</f>
        <v>3535.9182008256066</v>
      </c>
      <c r="I147" s="28">
        <f t="shared" ref="I147:Q147" si="33">I145+I146</f>
        <v>4531.4163776773476</v>
      </c>
      <c r="J147" s="28">
        <f t="shared" si="33"/>
        <v>4315.8328560579857</v>
      </c>
      <c r="K147" s="28">
        <f t="shared" si="33"/>
        <v>0</v>
      </c>
      <c r="L147" s="28">
        <f t="shared" si="33"/>
        <v>0</v>
      </c>
      <c r="M147" s="28">
        <f t="shared" si="33"/>
        <v>0</v>
      </c>
      <c r="N147" s="28">
        <f t="shared" si="33"/>
        <v>0</v>
      </c>
      <c r="O147" s="28">
        <f t="shared" si="33"/>
        <v>3932.87</v>
      </c>
      <c r="P147" s="28">
        <f t="shared" si="33"/>
        <v>3990.2453085889206</v>
      </c>
      <c r="Q147" s="28">
        <f t="shared" si="33"/>
        <v>0</v>
      </c>
      <c r="R147" s="28"/>
      <c r="S147" s="28"/>
      <c r="T147" s="28"/>
      <c r="U147" s="28"/>
      <c r="V147" s="28"/>
      <c r="W147" s="107"/>
      <c r="X147" s="25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49" s="5" customFormat="1" ht="14" outlineLevel="1" x14ac:dyDescent="0.3">
      <c r="A148" s="198"/>
      <c r="B148" s="200"/>
      <c r="C148" s="18"/>
      <c r="D148" s="21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8"/>
      <c r="T148" s="30"/>
      <c r="U148" s="30"/>
      <c r="V148" s="30"/>
      <c r="W148" s="31"/>
      <c r="X148" s="25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spans="1:49" s="5" customFormat="1" ht="15" hidden="1" outlineLevel="1" x14ac:dyDescent="0.3">
      <c r="A149" s="198"/>
      <c r="B149" s="200"/>
      <c r="C149" s="113" t="s">
        <v>120</v>
      </c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6"/>
      <c r="T149" s="117"/>
      <c r="U149" s="117"/>
      <c r="V149" s="117"/>
      <c r="W149" s="118"/>
      <c r="X149" s="25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spans="1:49" s="5" customFormat="1" ht="14" hidden="1" outlineLevel="1" x14ac:dyDescent="0.3">
      <c r="A150" s="198"/>
      <c r="B150" s="200"/>
      <c r="C150" s="173" t="s">
        <v>92</v>
      </c>
      <c r="D150" s="174" t="s">
        <v>121</v>
      </c>
      <c r="E150" s="169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6"/>
      <c r="T150" s="117"/>
      <c r="U150" s="117"/>
      <c r="V150" s="117"/>
      <c r="W150" s="118"/>
      <c r="X150" s="25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spans="1:49" s="5" customFormat="1" ht="14" hidden="1" outlineLevel="1" x14ac:dyDescent="0.3">
      <c r="A151" s="198"/>
      <c r="B151" s="200"/>
      <c r="C151" s="173" t="s">
        <v>122</v>
      </c>
      <c r="D151" s="174" t="s">
        <v>121</v>
      </c>
      <c r="E151" s="169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6"/>
      <c r="T151" s="117"/>
      <c r="U151" s="117"/>
      <c r="V151" s="117"/>
      <c r="W151" s="118"/>
      <c r="X151" s="2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spans="1:49" s="5" customFormat="1" ht="14" hidden="1" outlineLevel="1" x14ac:dyDescent="0.3">
      <c r="A152" s="198"/>
      <c r="B152" s="200"/>
      <c r="C152" s="173" t="s">
        <v>110</v>
      </c>
      <c r="D152" s="174" t="s">
        <v>121</v>
      </c>
      <c r="E152" s="169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6"/>
      <c r="T152" s="117"/>
      <c r="U152" s="117"/>
      <c r="V152" s="117"/>
      <c r="W152" s="118"/>
      <c r="X152" s="25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spans="1:49" s="5" customFormat="1" ht="14" hidden="1" outlineLevel="1" x14ac:dyDescent="0.3">
      <c r="A153" s="198"/>
      <c r="B153" s="200"/>
      <c r="C153" s="175" t="s">
        <v>96</v>
      </c>
      <c r="D153" s="174" t="s">
        <v>121</v>
      </c>
      <c r="E153" s="169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6"/>
      <c r="T153" s="117"/>
      <c r="U153" s="117"/>
      <c r="V153" s="117"/>
      <c r="W153" s="118"/>
      <c r="X153" s="25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spans="1:49" s="5" customFormat="1" ht="14" hidden="1" outlineLevel="1" x14ac:dyDescent="0.3">
      <c r="A154" s="198"/>
      <c r="B154" s="200"/>
      <c r="C154" s="175" t="s">
        <v>123</v>
      </c>
      <c r="D154" s="174" t="s">
        <v>121</v>
      </c>
      <c r="E154" s="169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6"/>
      <c r="T154" s="117"/>
      <c r="U154" s="117"/>
      <c r="V154" s="117"/>
      <c r="W154" s="118"/>
      <c r="X154" s="25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spans="1:49" s="5" customFormat="1" ht="14" hidden="1" outlineLevel="1" x14ac:dyDescent="0.3">
      <c r="A155" s="198"/>
      <c r="B155" s="200"/>
      <c r="C155" s="175" t="s">
        <v>98</v>
      </c>
      <c r="D155" s="174" t="s">
        <v>121</v>
      </c>
      <c r="E155" s="169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6"/>
      <c r="T155" s="117"/>
      <c r="U155" s="117"/>
      <c r="V155" s="117"/>
      <c r="W155" s="118"/>
      <c r="X155" s="25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spans="1:49" s="5" customFormat="1" ht="14" hidden="1" outlineLevel="1" x14ac:dyDescent="0.3">
      <c r="A156" s="198"/>
      <c r="B156" s="200"/>
      <c r="C156" s="175" t="s">
        <v>99</v>
      </c>
      <c r="D156" s="174" t="s">
        <v>121</v>
      </c>
      <c r="E156" s="169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6"/>
      <c r="T156" s="117"/>
      <c r="U156" s="117"/>
      <c r="V156" s="117"/>
      <c r="W156" s="118"/>
      <c r="X156" s="25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spans="1:49" s="5" customFormat="1" ht="14" hidden="1" outlineLevel="1" x14ac:dyDescent="0.3">
      <c r="A157" s="198"/>
      <c r="B157" s="200"/>
      <c r="C157" s="175" t="s">
        <v>100</v>
      </c>
      <c r="D157" s="174" t="s">
        <v>121</v>
      </c>
      <c r="E157" s="169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6"/>
      <c r="T157" s="117"/>
      <c r="U157" s="117"/>
      <c r="V157" s="117"/>
      <c r="W157" s="118"/>
      <c r="X157" s="25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spans="1:49" s="5" customFormat="1" ht="14" hidden="1" outlineLevel="1" x14ac:dyDescent="0.3">
      <c r="A158" s="198"/>
      <c r="B158" s="200"/>
      <c r="C158" s="175" t="s">
        <v>101</v>
      </c>
      <c r="D158" s="174" t="s">
        <v>121</v>
      </c>
      <c r="E158" s="169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6"/>
      <c r="T158" s="117"/>
      <c r="U158" s="117"/>
      <c r="V158" s="117"/>
      <c r="W158" s="118"/>
      <c r="X158" s="25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spans="1:49" s="5" customFormat="1" ht="14" hidden="1" outlineLevel="1" x14ac:dyDescent="0.3">
      <c r="A159" s="198"/>
      <c r="B159" s="200"/>
      <c r="C159" s="175" t="s">
        <v>102</v>
      </c>
      <c r="D159" s="174" t="s">
        <v>121</v>
      </c>
      <c r="E159" s="169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6"/>
      <c r="T159" s="117"/>
      <c r="U159" s="117"/>
      <c r="V159" s="117"/>
      <c r="W159" s="118"/>
      <c r="X159" s="25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spans="1:49" s="5" customFormat="1" ht="14" hidden="1" outlineLevel="1" x14ac:dyDescent="0.3">
      <c r="A160" s="198"/>
      <c r="B160" s="200"/>
      <c r="C160" s="175" t="s">
        <v>124</v>
      </c>
      <c r="D160" s="174" t="s">
        <v>121</v>
      </c>
      <c r="E160" s="169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6"/>
      <c r="T160" s="117"/>
      <c r="U160" s="117"/>
      <c r="V160" s="117"/>
      <c r="W160" s="118"/>
      <c r="X160" s="25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spans="1:49" s="5" customFormat="1" ht="14" hidden="1" outlineLevel="1" x14ac:dyDescent="0.3">
      <c r="A161" s="198"/>
      <c r="B161" s="200"/>
      <c r="C161" s="176" t="s">
        <v>125</v>
      </c>
      <c r="D161" s="177"/>
      <c r="E161" s="98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20">
        <f>SUM(Q150:Q160)</f>
        <v>0</v>
      </c>
      <c r="R161" s="120"/>
      <c r="S161" s="120"/>
      <c r="T161" s="117"/>
      <c r="U161" s="117"/>
      <c r="V161" s="117"/>
      <c r="W161" s="118"/>
      <c r="X161" s="25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spans="1:49" s="5" customFormat="1" ht="14" outlineLevel="1" x14ac:dyDescent="0.3">
      <c r="A162" s="198"/>
      <c r="B162" s="200"/>
      <c r="C162" s="18"/>
      <c r="D162" s="21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8"/>
      <c r="T162" s="30"/>
      <c r="U162" s="30"/>
      <c r="V162" s="30"/>
      <c r="W162" s="31"/>
      <c r="X162" s="25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spans="1:49" s="5" customFormat="1" ht="14" outlineLevel="1" x14ac:dyDescent="0.3">
      <c r="A163" s="198"/>
      <c r="B163" s="200"/>
      <c r="C163" s="59" t="s">
        <v>126</v>
      </c>
      <c r="D163" s="21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8"/>
      <c r="T163" s="30"/>
      <c r="U163" s="30"/>
      <c r="V163" s="30"/>
      <c r="W163" s="31"/>
      <c r="X163" s="25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spans="1:49" s="5" customFormat="1" ht="14" outlineLevel="1" x14ac:dyDescent="0.3">
      <c r="A164" s="198"/>
      <c r="B164" s="200"/>
      <c r="C164" s="18" t="s">
        <v>92</v>
      </c>
      <c r="D164" s="21" t="s">
        <v>127</v>
      </c>
      <c r="E164" s="27">
        <v>44299.468549999998</v>
      </c>
      <c r="F164" s="27">
        <v>44299.468549999998</v>
      </c>
      <c r="G164" s="27">
        <v>49557.709108234674</v>
      </c>
      <c r="H164" s="27">
        <v>47458.587861422238</v>
      </c>
      <c r="I164" s="27">
        <v>52810.618938021762</v>
      </c>
      <c r="J164" s="27">
        <v>51004.445250443132</v>
      </c>
      <c r="K164" s="27">
        <v>54492.216249633377</v>
      </c>
      <c r="L164" s="27">
        <v>50078.323900000003</v>
      </c>
      <c r="M164" s="27">
        <v>47167.443291810043</v>
      </c>
      <c r="N164" s="27">
        <v>47167.443291810043</v>
      </c>
      <c r="O164" s="27">
        <v>50287.399564471183</v>
      </c>
      <c r="P164" s="27">
        <v>50287.399564471183</v>
      </c>
      <c r="Q164" s="27">
        <v>0</v>
      </c>
      <c r="R164" s="27">
        <v>0</v>
      </c>
      <c r="S164" s="28"/>
      <c r="T164" s="30"/>
      <c r="U164" s="30"/>
      <c r="V164" s="30"/>
      <c r="W164" s="31"/>
      <c r="X164" s="25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spans="1:49" s="5" customFormat="1" ht="14" outlineLevel="1" x14ac:dyDescent="0.3">
      <c r="A165" s="198"/>
      <c r="B165" s="200"/>
      <c r="C165" s="18" t="s">
        <v>110</v>
      </c>
      <c r="D165" s="21" t="s">
        <v>127</v>
      </c>
      <c r="E165" s="27">
        <v>950</v>
      </c>
      <c r="F165" s="27">
        <v>950</v>
      </c>
      <c r="G165" s="27">
        <v>1516.9</v>
      </c>
      <c r="H165" s="27">
        <v>1516.9000000000003</v>
      </c>
      <c r="I165" s="27">
        <v>0</v>
      </c>
      <c r="J165" s="27">
        <v>0</v>
      </c>
      <c r="K165" s="27">
        <v>0</v>
      </c>
      <c r="L165" s="27">
        <v>900.02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8"/>
      <c r="T165" s="30"/>
      <c r="U165" s="30"/>
      <c r="V165" s="30"/>
      <c r="W165" s="31"/>
      <c r="X165" s="25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spans="1:49" s="5" customFormat="1" ht="14" outlineLevel="1" x14ac:dyDescent="0.3">
      <c r="A166" s="198"/>
      <c r="B166" s="200"/>
      <c r="C166" s="18" t="s">
        <v>95</v>
      </c>
      <c r="D166" s="21" t="s">
        <v>127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8"/>
      <c r="T166" s="30"/>
      <c r="U166" s="30"/>
      <c r="V166" s="30"/>
      <c r="W166" s="31"/>
      <c r="X166" s="25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spans="1:49" s="5" customFormat="1" ht="14" outlineLevel="1" x14ac:dyDescent="0.3">
      <c r="A167" s="198"/>
      <c r="B167" s="200"/>
      <c r="C167" s="18" t="s">
        <v>96</v>
      </c>
      <c r="D167" s="21" t="s">
        <v>127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8"/>
      <c r="T167" s="30"/>
      <c r="U167" s="30"/>
      <c r="V167" s="30"/>
      <c r="W167" s="31"/>
      <c r="X167" s="25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spans="1:49" s="5" customFormat="1" ht="14" outlineLevel="1" x14ac:dyDescent="0.3">
      <c r="A168" s="198"/>
      <c r="B168" s="200"/>
      <c r="C168" s="18" t="s">
        <v>97</v>
      </c>
      <c r="D168" s="21" t="s">
        <v>127</v>
      </c>
      <c r="E168" s="27">
        <v>8300</v>
      </c>
      <c r="F168" s="27">
        <v>8300</v>
      </c>
      <c r="G168" s="27">
        <v>8959.4296394822413</v>
      </c>
      <c r="H168" s="27">
        <v>8581.5878150560038</v>
      </c>
      <c r="I168" s="27">
        <v>9505.9114088439164</v>
      </c>
      <c r="J168" s="27">
        <v>9180.8001450797601</v>
      </c>
      <c r="K168" s="27">
        <v>2723.509</v>
      </c>
      <c r="L168" s="27">
        <v>9014.0983020000003</v>
      </c>
      <c r="M168" s="27">
        <v>8456.4583083512643</v>
      </c>
      <c r="N168" s="27">
        <v>8427.0392666808311</v>
      </c>
      <c r="O168" s="27">
        <v>9051.7319216048127</v>
      </c>
      <c r="P168" s="27">
        <v>9051.7319216048127</v>
      </c>
      <c r="Q168" s="27">
        <v>0</v>
      </c>
      <c r="R168" s="27">
        <v>0</v>
      </c>
      <c r="S168" s="28"/>
      <c r="T168" s="30"/>
      <c r="U168" s="30"/>
      <c r="V168" s="30"/>
      <c r="W168" s="31"/>
      <c r="X168" s="25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spans="1:49" s="5" customFormat="1" ht="14" outlineLevel="1" x14ac:dyDescent="0.3">
      <c r="A169" s="198"/>
      <c r="B169" s="200"/>
      <c r="C169" s="18" t="s">
        <v>128</v>
      </c>
      <c r="D169" s="21" t="s">
        <v>127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8"/>
      <c r="T169" s="30"/>
      <c r="U169" s="30"/>
      <c r="V169" s="30"/>
      <c r="W169" s="31"/>
      <c r="X169" s="25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spans="1:49" s="5" customFormat="1" ht="14" outlineLevel="1" x14ac:dyDescent="0.3">
      <c r="A170" s="198"/>
      <c r="B170" s="200"/>
      <c r="C170" s="18" t="s">
        <v>99</v>
      </c>
      <c r="D170" s="21" t="s">
        <v>127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8"/>
      <c r="T170" s="30"/>
      <c r="U170" s="30"/>
      <c r="V170" s="30"/>
      <c r="W170" s="31"/>
      <c r="X170" s="25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spans="1:49" s="5" customFormat="1" ht="14" outlineLevel="1" x14ac:dyDescent="0.3">
      <c r="A171" s="198"/>
      <c r="B171" s="200"/>
      <c r="C171" s="18" t="s">
        <v>100</v>
      </c>
      <c r="D171" s="21" t="s">
        <v>127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8"/>
      <c r="T171" s="30"/>
      <c r="U171" s="30"/>
      <c r="V171" s="30"/>
      <c r="W171" s="31"/>
      <c r="X171" s="25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spans="1:49" s="5" customFormat="1" ht="14" outlineLevel="1" x14ac:dyDescent="0.3">
      <c r="A172" s="198"/>
      <c r="B172" s="200"/>
      <c r="C172" s="18" t="s">
        <v>129</v>
      </c>
      <c r="D172" s="21" t="s">
        <v>127</v>
      </c>
      <c r="E172" s="27">
        <v>0</v>
      </c>
      <c r="F172" s="27">
        <v>0</v>
      </c>
      <c r="G172" s="27">
        <v>-1300.0000000000002</v>
      </c>
      <c r="H172" s="27">
        <v>-1300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8"/>
      <c r="T172" s="30"/>
      <c r="U172" s="30"/>
      <c r="V172" s="30"/>
      <c r="W172" s="31"/>
      <c r="X172" s="25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spans="1:49" s="5" customFormat="1" ht="14" outlineLevel="1" x14ac:dyDescent="0.3">
      <c r="A173" s="198"/>
      <c r="B173" s="200"/>
      <c r="C173" s="18" t="s">
        <v>113</v>
      </c>
      <c r="D173" s="21" t="s">
        <v>127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5.0078323900000008</v>
      </c>
      <c r="M173" s="27">
        <v>43.92</v>
      </c>
      <c r="N173" s="27">
        <v>43.92</v>
      </c>
      <c r="O173" s="27">
        <v>0</v>
      </c>
      <c r="P173" s="27">
        <v>0</v>
      </c>
      <c r="Q173" s="27">
        <v>0</v>
      </c>
      <c r="R173" s="27">
        <v>0</v>
      </c>
      <c r="S173" s="28"/>
      <c r="T173" s="30"/>
      <c r="U173" s="30"/>
      <c r="V173" s="30"/>
      <c r="W173" s="31"/>
      <c r="X173" s="25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spans="1:49" s="5" customFormat="1" ht="14" outlineLevel="1" x14ac:dyDescent="0.3">
      <c r="A174" s="198"/>
      <c r="B174" s="200"/>
      <c r="C174" s="59" t="s">
        <v>130</v>
      </c>
      <c r="D174" s="106" t="s">
        <v>127</v>
      </c>
      <c r="E174" s="120">
        <f>SUM(E164:E173)</f>
        <v>53549.468549999998</v>
      </c>
      <c r="F174" s="120">
        <f t="shared" ref="F174:Q174" si="34">SUM(F164:F173)</f>
        <v>53549.468549999998</v>
      </c>
      <c r="G174" s="120">
        <f t="shared" si="34"/>
        <v>58734.038747716913</v>
      </c>
      <c r="H174" s="120">
        <f t="shared" si="34"/>
        <v>56257.075676478242</v>
      </c>
      <c r="I174" s="120">
        <f t="shared" si="34"/>
        <v>62316.530346865678</v>
      </c>
      <c r="J174" s="120">
        <f t="shared" si="34"/>
        <v>60185.245395522892</v>
      </c>
      <c r="K174" s="120">
        <f t="shared" si="34"/>
        <v>57215.725249633375</v>
      </c>
      <c r="L174" s="120">
        <f t="shared" si="34"/>
        <v>59997.45003439</v>
      </c>
      <c r="M174" s="120">
        <f t="shared" si="34"/>
        <v>55667.821600161304</v>
      </c>
      <c r="N174" s="120">
        <f t="shared" si="34"/>
        <v>55638.402558490874</v>
      </c>
      <c r="O174" s="120">
        <f t="shared" si="34"/>
        <v>59339.131486075996</v>
      </c>
      <c r="P174" s="120">
        <f t="shared" si="34"/>
        <v>59339.131486075996</v>
      </c>
      <c r="Q174" s="120">
        <f t="shared" si="34"/>
        <v>0</v>
      </c>
      <c r="R174" s="120"/>
      <c r="S174" s="120"/>
      <c r="T174" s="120"/>
      <c r="U174" s="120"/>
      <c r="V174" s="120"/>
      <c r="W174" s="121"/>
      <c r="X174" s="25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spans="1:49" s="5" customFormat="1" ht="14" outlineLevel="1" x14ac:dyDescent="0.3">
      <c r="A175" s="198"/>
      <c r="B175" s="200"/>
      <c r="C175" s="59"/>
      <c r="D175" s="106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8"/>
      <c r="T175" s="30"/>
      <c r="U175" s="30"/>
      <c r="V175" s="30"/>
      <c r="W175" s="31"/>
      <c r="X175" s="25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spans="1:49" ht="14" outlineLevel="1" x14ac:dyDescent="0.3">
      <c r="A176" s="198"/>
      <c r="B176" s="200"/>
      <c r="C176" s="59" t="s">
        <v>131</v>
      </c>
      <c r="D176" s="21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8"/>
      <c r="T176" s="30"/>
      <c r="U176" s="30"/>
      <c r="V176" s="30"/>
      <c r="W176" s="31"/>
      <c r="X176" s="25"/>
    </row>
    <row r="177" spans="1:46" ht="14" outlineLevel="1" x14ac:dyDescent="0.3">
      <c r="A177" s="198"/>
      <c r="B177" s="200"/>
      <c r="C177" s="18" t="s">
        <v>92</v>
      </c>
      <c r="D177" s="21" t="s">
        <v>127</v>
      </c>
      <c r="E177" s="27">
        <v>63191.920370000007</v>
      </c>
      <c r="F177" s="27">
        <v>63191.920370000007</v>
      </c>
      <c r="G177" s="27">
        <v>61603.156896490174</v>
      </c>
      <c r="H177" s="27">
        <v>62474.338907646488</v>
      </c>
      <c r="I177" s="27">
        <v>49255.113880943383</v>
      </c>
      <c r="J177" s="27">
        <v>49465.720203766432</v>
      </c>
      <c r="K177" s="27">
        <v>69067.17</v>
      </c>
      <c r="L177" s="27">
        <v>58546.171999999999</v>
      </c>
      <c r="M177" s="27">
        <v>52127.017848186508</v>
      </c>
      <c r="N177" s="27">
        <v>52127.017848186508</v>
      </c>
      <c r="O177" s="27">
        <v>59087.444334416796</v>
      </c>
      <c r="P177" s="27">
        <v>59087.444334416796</v>
      </c>
      <c r="Q177" s="27">
        <v>0</v>
      </c>
      <c r="R177" s="27">
        <v>0</v>
      </c>
      <c r="S177" s="28"/>
      <c r="T177" s="30"/>
      <c r="U177" s="30"/>
      <c r="V177" s="30"/>
      <c r="W177" s="31"/>
      <c r="X177" s="25"/>
    </row>
    <row r="178" spans="1:46" ht="14" outlineLevel="1" x14ac:dyDescent="0.3">
      <c r="A178" s="198"/>
      <c r="B178" s="200"/>
      <c r="C178" s="18" t="s">
        <v>110</v>
      </c>
      <c r="D178" s="21" t="s">
        <v>127</v>
      </c>
      <c r="E178" s="27">
        <v>900</v>
      </c>
      <c r="F178" s="27">
        <v>900</v>
      </c>
      <c r="G178" s="27">
        <v>1516.9000000000003</v>
      </c>
      <c r="H178" s="27">
        <v>1516.9000000000003</v>
      </c>
      <c r="I178" s="27">
        <v>0</v>
      </c>
      <c r="J178" s="27">
        <v>0</v>
      </c>
      <c r="K178" s="27">
        <v>0</v>
      </c>
      <c r="L178" s="27">
        <v>1046.02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8"/>
      <c r="T178" s="30"/>
      <c r="U178" s="30"/>
      <c r="V178" s="30"/>
      <c r="W178" s="31"/>
      <c r="X178" s="25"/>
    </row>
    <row r="179" spans="1:46" ht="14" outlineLevel="1" x14ac:dyDescent="0.3">
      <c r="A179" s="198"/>
      <c r="B179" s="200"/>
      <c r="C179" s="18" t="s">
        <v>95</v>
      </c>
      <c r="D179" s="21" t="s">
        <v>127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8"/>
      <c r="T179" s="30"/>
      <c r="U179" s="30"/>
      <c r="V179" s="30"/>
      <c r="W179" s="31"/>
      <c r="X179" s="25"/>
      <c r="Y179" s="102"/>
      <c r="Z179" s="102"/>
    </row>
    <row r="180" spans="1:46" ht="14" outlineLevel="1" x14ac:dyDescent="0.3">
      <c r="A180" s="198"/>
      <c r="B180" s="200"/>
      <c r="C180" s="18" t="s">
        <v>96</v>
      </c>
      <c r="D180" s="21" t="s">
        <v>127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8"/>
      <c r="T180" s="30"/>
      <c r="U180" s="30"/>
      <c r="V180" s="30"/>
      <c r="W180" s="31"/>
      <c r="X180" s="25"/>
      <c r="Y180" s="102"/>
      <c r="Z180" s="102"/>
    </row>
    <row r="181" spans="1:46" ht="14" outlineLevel="1" x14ac:dyDescent="0.3">
      <c r="A181" s="198"/>
      <c r="B181" s="200"/>
      <c r="C181" s="18" t="s">
        <v>97</v>
      </c>
      <c r="D181" s="21" t="s">
        <v>127</v>
      </c>
      <c r="E181" s="27">
        <v>14000</v>
      </c>
      <c r="F181" s="27">
        <v>14000</v>
      </c>
      <c r="G181" s="27">
        <v>11127.610241368231</v>
      </c>
      <c r="H181" s="27">
        <v>11284.423003376369</v>
      </c>
      <c r="I181" s="27">
        <v>8865.9204985698088</v>
      </c>
      <c r="J181" s="27">
        <v>8903.8296366779541</v>
      </c>
      <c r="K181" s="27">
        <v>3453.3585000000003</v>
      </c>
      <c r="L181" s="27">
        <v>10538.310959999999</v>
      </c>
      <c r="M181" s="27">
        <v>9382.8632126735702</v>
      </c>
      <c r="N181" s="27">
        <v>9382.8632126735702</v>
      </c>
      <c r="O181" s="27">
        <v>10635.739980195023</v>
      </c>
      <c r="P181" s="27">
        <v>10635.739980195023</v>
      </c>
      <c r="Q181" s="27">
        <v>0</v>
      </c>
      <c r="R181" s="27">
        <v>0</v>
      </c>
      <c r="S181" s="28"/>
      <c r="T181" s="30"/>
      <c r="U181" s="30"/>
      <c r="V181" s="30"/>
      <c r="W181" s="31"/>
      <c r="X181" s="25"/>
      <c r="Y181" s="102"/>
      <c r="Z181" s="102"/>
    </row>
    <row r="182" spans="1:46" ht="14" outlineLevel="1" x14ac:dyDescent="0.3">
      <c r="A182" s="198"/>
      <c r="B182" s="200"/>
      <c r="C182" s="18" t="s">
        <v>128</v>
      </c>
      <c r="D182" s="21" t="s">
        <v>127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8"/>
      <c r="T182" s="30"/>
      <c r="U182" s="30"/>
      <c r="V182" s="30"/>
      <c r="W182" s="31"/>
      <c r="X182" s="25"/>
      <c r="Y182" s="102"/>
      <c r="Z182" s="102"/>
    </row>
    <row r="183" spans="1:46" ht="14" outlineLevel="1" x14ac:dyDescent="0.3">
      <c r="A183" s="198"/>
      <c r="B183" s="200"/>
      <c r="C183" s="18" t="s">
        <v>99</v>
      </c>
      <c r="D183" s="21" t="s">
        <v>127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8"/>
      <c r="T183" s="30"/>
      <c r="U183" s="30"/>
      <c r="V183" s="30"/>
      <c r="W183" s="31"/>
      <c r="X183" s="25"/>
      <c r="Y183" s="102"/>
      <c r="Z183" s="102"/>
    </row>
    <row r="184" spans="1:46" ht="14" outlineLevel="1" x14ac:dyDescent="0.3">
      <c r="A184" s="198"/>
      <c r="B184" s="200"/>
      <c r="C184" s="18" t="s">
        <v>132</v>
      </c>
      <c r="D184" s="21" t="s">
        <v>127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8"/>
      <c r="T184" s="30"/>
      <c r="U184" s="30"/>
      <c r="V184" s="30"/>
      <c r="W184" s="31"/>
      <c r="X184" s="25"/>
      <c r="Y184" s="102"/>
      <c r="Z184" s="10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4" outlineLevel="1" x14ac:dyDescent="0.3">
      <c r="A185" s="198"/>
      <c r="B185" s="200"/>
      <c r="C185" s="18" t="s">
        <v>133</v>
      </c>
      <c r="D185" s="21" t="s">
        <v>127</v>
      </c>
      <c r="E185" s="27">
        <v>0</v>
      </c>
      <c r="F185" s="27">
        <v>0</v>
      </c>
      <c r="G185" s="27">
        <v>-1300</v>
      </c>
      <c r="H185" s="27">
        <v>-1300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8"/>
      <c r="T185" s="30"/>
      <c r="U185" s="30"/>
      <c r="V185" s="30"/>
      <c r="W185" s="31"/>
      <c r="X185" s="25"/>
      <c r="Y185" s="102"/>
      <c r="Z185" s="10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4" outlineLevel="1" x14ac:dyDescent="0.3">
      <c r="A186" s="198"/>
      <c r="B186" s="200"/>
      <c r="C186" s="18" t="s">
        <v>113</v>
      </c>
      <c r="D186" s="21" t="s">
        <v>127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5.8546171999999999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8"/>
      <c r="T186" s="30"/>
      <c r="U186" s="30"/>
      <c r="V186" s="30"/>
      <c r="W186" s="31"/>
      <c r="X186" s="25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s="2" customFormat="1" ht="14" outlineLevel="1" x14ac:dyDescent="0.3">
      <c r="A187" s="198"/>
      <c r="B187" s="200"/>
      <c r="C187" s="59" t="s">
        <v>134</v>
      </c>
      <c r="D187" s="106" t="s">
        <v>127</v>
      </c>
      <c r="E187" s="69">
        <f>SUM(E177:E186)</f>
        <v>78091.920370000007</v>
      </c>
      <c r="F187" s="69">
        <f t="shared" ref="F187:Q187" si="35">SUM(F177:F186)</f>
        <v>78091.920370000007</v>
      </c>
      <c r="G187" s="69">
        <f t="shared" si="35"/>
        <v>72947.6671378584</v>
      </c>
      <c r="H187" s="69">
        <f t="shared" si="35"/>
        <v>73975.661911022864</v>
      </c>
      <c r="I187" s="69">
        <f t="shared" si="35"/>
        <v>58121.034379513192</v>
      </c>
      <c r="J187" s="69">
        <f t="shared" si="35"/>
        <v>58369.549840444386</v>
      </c>
      <c r="K187" s="69">
        <f t="shared" si="35"/>
        <v>72520.5285</v>
      </c>
      <c r="L187" s="69">
        <f t="shared" si="35"/>
        <v>70136.357577200004</v>
      </c>
      <c r="M187" s="69">
        <f t="shared" si="35"/>
        <v>61509.881060860076</v>
      </c>
      <c r="N187" s="69">
        <f t="shared" si="35"/>
        <v>61509.881060860076</v>
      </c>
      <c r="O187" s="69">
        <f t="shared" si="35"/>
        <v>69723.184314611819</v>
      </c>
      <c r="P187" s="69">
        <f t="shared" si="35"/>
        <v>69723.184314611819</v>
      </c>
      <c r="Q187" s="69">
        <f t="shared" si="35"/>
        <v>0</v>
      </c>
      <c r="R187" s="69"/>
      <c r="S187" s="69"/>
      <c r="T187" s="69"/>
      <c r="U187" s="69"/>
      <c r="V187" s="69"/>
      <c r="W187" s="110"/>
      <c r="X187" s="25"/>
      <c r="Y187" s="95"/>
      <c r="Z187" s="95"/>
    </row>
    <row r="188" spans="1:46" s="2" customFormat="1" ht="14" outlineLevel="1" x14ac:dyDescent="0.3">
      <c r="A188" s="198"/>
      <c r="B188" s="200"/>
      <c r="C188" s="59"/>
      <c r="D188" s="106"/>
      <c r="E188" s="27"/>
      <c r="F188" s="122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8"/>
      <c r="T188" s="30"/>
      <c r="U188" s="30"/>
      <c r="V188" s="30"/>
      <c r="W188" s="31"/>
      <c r="X188" s="25"/>
      <c r="Y188" s="95"/>
      <c r="Z188" s="95"/>
    </row>
    <row r="189" spans="1:46" s="2" customFormat="1" ht="14" outlineLevel="1" x14ac:dyDescent="0.3">
      <c r="A189" s="198"/>
      <c r="B189" s="200"/>
      <c r="C189" s="123" t="s">
        <v>135</v>
      </c>
      <c r="D189" s="21"/>
      <c r="E189" s="27"/>
      <c r="F189" s="122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8"/>
      <c r="T189" s="30"/>
      <c r="U189" s="30"/>
      <c r="V189" s="30"/>
      <c r="W189" s="31"/>
      <c r="X189" s="25"/>
      <c r="Y189" s="95"/>
      <c r="Z189" s="95"/>
    </row>
    <row r="190" spans="1:46" s="2" customFormat="1" ht="14" outlineLevel="1" x14ac:dyDescent="0.3">
      <c r="A190" s="198"/>
      <c r="B190" s="200"/>
      <c r="C190" s="30" t="s">
        <v>92</v>
      </c>
      <c r="D190" s="21" t="s">
        <v>127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8"/>
      <c r="T190" s="30"/>
      <c r="U190" s="30"/>
      <c r="V190" s="30"/>
      <c r="W190" s="31"/>
      <c r="X190" s="25"/>
      <c r="Y190" s="95"/>
      <c r="Z190" s="95"/>
    </row>
    <row r="191" spans="1:46" s="2" customFormat="1" ht="14" outlineLevel="1" x14ac:dyDescent="0.3">
      <c r="A191" s="198"/>
      <c r="B191" s="200"/>
      <c r="C191" s="30" t="s">
        <v>110</v>
      </c>
      <c r="D191" s="21" t="s">
        <v>127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8"/>
      <c r="T191" s="30"/>
      <c r="U191" s="30"/>
      <c r="V191" s="30"/>
      <c r="W191" s="31"/>
      <c r="X191" s="25"/>
      <c r="Y191" s="95"/>
      <c r="Z191" s="95"/>
    </row>
    <row r="192" spans="1:46" s="2" customFormat="1" ht="14" outlineLevel="1" x14ac:dyDescent="0.3">
      <c r="A192" s="198"/>
      <c r="B192" s="200"/>
      <c r="C192" s="30" t="s">
        <v>95</v>
      </c>
      <c r="D192" s="21" t="s">
        <v>127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8"/>
      <c r="T192" s="30"/>
      <c r="U192" s="30"/>
      <c r="V192" s="30"/>
      <c r="W192" s="31"/>
      <c r="X192" s="25"/>
      <c r="Y192" s="95"/>
      <c r="Z192" s="95"/>
    </row>
    <row r="193" spans="1:26" s="2" customFormat="1" ht="14" outlineLevel="1" x14ac:dyDescent="0.3">
      <c r="A193" s="198"/>
      <c r="B193" s="200"/>
      <c r="C193" s="30" t="s">
        <v>96</v>
      </c>
      <c r="D193" s="21" t="s">
        <v>127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8"/>
      <c r="T193" s="30"/>
      <c r="U193" s="30"/>
      <c r="V193" s="30"/>
      <c r="W193" s="31"/>
      <c r="X193" s="25"/>
      <c r="Y193" s="95"/>
      <c r="Z193" s="95"/>
    </row>
    <row r="194" spans="1:26" s="2" customFormat="1" ht="14" outlineLevel="1" x14ac:dyDescent="0.3">
      <c r="A194" s="198"/>
      <c r="B194" s="200"/>
      <c r="C194" s="30" t="s">
        <v>97</v>
      </c>
      <c r="D194" s="21" t="s">
        <v>127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8"/>
      <c r="T194" s="30"/>
      <c r="U194" s="30"/>
      <c r="V194" s="30"/>
      <c r="W194" s="31"/>
      <c r="X194" s="25"/>
      <c r="Y194" s="95"/>
      <c r="Z194" s="95"/>
    </row>
    <row r="195" spans="1:26" s="2" customFormat="1" ht="14" outlineLevel="1" x14ac:dyDescent="0.3">
      <c r="A195" s="198"/>
      <c r="B195" s="200"/>
      <c r="C195" s="30" t="s">
        <v>98</v>
      </c>
      <c r="D195" s="21" t="s">
        <v>127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8"/>
      <c r="T195" s="30"/>
      <c r="U195" s="30"/>
      <c r="V195" s="30"/>
      <c r="W195" s="31"/>
      <c r="X195" s="25"/>
      <c r="Y195" s="95"/>
      <c r="Z195" s="95"/>
    </row>
    <row r="196" spans="1:26" s="2" customFormat="1" ht="14" outlineLevel="1" x14ac:dyDescent="0.3">
      <c r="A196" s="198"/>
      <c r="B196" s="200"/>
      <c r="C196" s="30" t="s">
        <v>99</v>
      </c>
      <c r="D196" s="21" t="s">
        <v>127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8"/>
      <c r="T196" s="30"/>
      <c r="U196" s="30"/>
      <c r="V196" s="30"/>
      <c r="W196" s="31"/>
      <c r="X196" s="25"/>
      <c r="Y196" s="95"/>
      <c r="Z196" s="95"/>
    </row>
    <row r="197" spans="1:26" s="2" customFormat="1" ht="14" outlineLevel="1" x14ac:dyDescent="0.3">
      <c r="A197" s="198"/>
      <c r="B197" s="200"/>
      <c r="C197" s="30" t="s">
        <v>100</v>
      </c>
      <c r="D197" s="21" t="s">
        <v>127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8"/>
      <c r="T197" s="30"/>
      <c r="U197" s="30"/>
      <c r="V197" s="30"/>
      <c r="W197" s="31"/>
      <c r="X197" s="25"/>
      <c r="Y197" s="95"/>
      <c r="Z197" s="95"/>
    </row>
    <row r="198" spans="1:26" s="2" customFormat="1" ht="14" outlineLevel="1" x14ac:dyDescent="0.3">
      <c r="A198" s="198"/>
      <c r="B198" s="200"/>
      <c r="C198" s="30" t="s">
        <v>112</v>
      </c>
      <c r="D198" s="21" t="s">
        <v>127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8"/>
      <c r="T198" s="30"/>
      <c r="U198" s="30"/>
      <c r="V198" s="30"/>
      <c r="W198" s="31"/>
      <c r="X198" s="25"/>
      <c r="Y198" s="95"/>
      <c r="Z198" s="95"/>
    </row>
    <row r="199" spans="1:26" s="2" customFormat="1" ht="14" outlineLevel="1" x14ac:dyDescent="0.3">
      <c r="A199" s="198"/>
      <c r="B199" s="200"/>
      <c r="C199" s="30" t="s">
        <v>113</v>
      </c>
      <c r="D199" s="21" t="s">
        <v>127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8"/>
      <c r="T199" s="30"/>
      <c r="U199" s="30"/>
      <c r="V199" s="30"/>
      <c r="W199" s="31"/>
      <c r="X199" s="25"/>
      <c r="Y199" s="95"/>
      <c r="Z199" s="95"/>
    </row>
    <row r="200" spans="1:26" s="2" customFormat="1" ht="14" outlineLevel="1" x14ac:dyDescent="0.3">
      <c r="A200" s="198"/>
      <c r="B200" s="200"/>
      <c r="C200" s="124" t="s">
        <v>136</v>
      </c>
      <c r="D200" s="106" t="s">
        <v>127</v>
      </c>
      <c r="E200" s="120">
        <f>SUM(E190:E199)</f>
        <v>0</v>
      </c>
      <c r="F200" s="120">
        <f t="shared" ref="F200:Q200" si="36">SUM(F190:F199)</f>
        <v>0</v>
      </c>
      <c r="G200" s="120">
        <f t="shared" si="36"/>
        <v>0</v>
      </c>
      <c r="H200" s="120">
        <f t="shared" si="36"/>
        <v>0</v>
      </c>
      <c r="I200" s="120">
        <f t="shared" si="36"/>
        <v>0</v>
      </c>
      <c r="J200" s="120">
        <f t="shared" si="36"/>
        <v>0</v>
      </c>
      <c r="K200" s="120">
        <f t="shared" si="36"/>
        <v>0</v>
      </c>
      <c r="L200" s="120">
        <f t="shared" si="36"/>
        <v>0</v>
      </c>
      <c r="M200" s="120">
        <f t="shared" si="36"/>
        <v>0</v>
      </c>
      <c r="N200" s="120">
        <f t="shared" si="36"/>
        <v>0</v>
      </c>
      <c r="O200" s="120">
        <f t="shared" si="36"/>
        <v>0</v>
      </c>
      <c r="P200" s="120">
        <f t="shared" si="36"/>
        <v>0</v>
      </c>
      <c r="Q200" s="120">
        <f t="shared" si="36"/>
        <v>0</v>
      </c>
      <c r="R200" s="120"/>
      <c r="S200" s="120"/>
      <c r="T200" s="120"/>
      <c r="U200" s="120"/>
      <c r="V200" s="120"/>
      <c r="W200" s="121"/>
      <c r="X200" s="25"/>
      <c r="Y200" s="95"/>
      <c r="Z200" s="95"/>
    </row>
    <row r="201" spans="1:26" s="2" customFormat="1" ht="14" outlineLevel="1" x14ac:dyDescent="0.3">
      <c r="A201" s="198"/>
      <c r="B201" s="200"/>
      <c r="C201" s="59"/>
      <c r="D201" s="106"/>
      <c r="E201" s="22"/>
      <c r="F201" s="1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3"/>
      <c r="T201" s="18"/>
      <c r="U201" s="18"/>
      <c r="V201" s="18"/>
      <c r="W201" s="24"/>
      <c r="X201" s="25"/>
      <c r="Y201" s="95"/>
      <c r="Z201" s="95"/>
    </row>
    <row r="202" spans="1:26" ht="14" outlineLevel="1" x14ac:dyDescent="0.3">
      <c r="A202" s="198"/>
      <c r="B202" s="200"/>
      <c r="C202" s="59" t="s">
        <v>137</v>
      </c>
      <c r="D202" s="21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3"/>
      <c r="T202" s="18"/>
      <c r="U202" s="18"/>
      <c r="V202" s="18"/>
      <c r="W202" s="24"/>
      <c r="X202" s="25"/>
    </row>
    <row r="203" spans="1:26" ht="14" outlineLevel="1" x14ac:dyDescent="0.3">
      <c r="A203" s="198"/>
      <c r="B203" s="200"/>
      <c r="C203" s="18" t="s">
        <v>92</v>
      </c>
      <c r="D203" s="21" t="s">
        <v>127</v>
      </c>
      <c r="E203" s="27">
        <v>0</v>
      </c>
      <c r="F203" s="27">
        <v>0</v>
      </c>
      <c r="G203" s="27">
        <v>92252.435998323155</v>
      </c>
      <c r="H203" s="27">
        <v>92252.435998323155</v>
      </c>
      <c r="I203" s="27">
        <v>0</v>
      </c>
      <c r="J203" s="27">
        <v>0</v>
      </c>
      <c r="K203" s="27">
        <v>0</v>
      </c>
      <c r="L203" s="27">
        <v>0</v>
      </c>
      <c r="M203" s="27">
        <v>52127.017848186508</v>
      </c>
      <c r="N203" s="27">
        <v>52127.017848186508</v>
      </c>
      <c r="O203" s="27">
        <v>0</v>
      </c>
      <c r="P203" s="27">
        <v>0</v>
      </c>
      <c r="Q203" s="27">
        <v>0</v>
      </c>
      <c r="R203" s="27">
        <v>0</v>
      </c>
      <c r="S203" s="28"/>
      <c r="T203" s="30"/>
      <c r="U203" s="30"/>
      <c r="V203" s="30"/>
      <c r="W203" s="31"/>
      <c r="X203" s="25"/>
      <c r="Y203" s="102"/>
      <c r="Z203" s="102"/>
    </row>
    <row r="204" spans="1:26" ht="14" outlineLevel="1" x14ac:dyDescent="0.3">
      <c r="A204" s="198"/>
      <c r="B204" s="200"/>
      <c r="C204" s="18" t="s">
        <v>110</v>
      </c>
      <c r="D204" s="21" t="s">
        <v>127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8"/>
      <c r="T204" s="30"/>
      <c r="U204" s="30"/>
      <c r="V204" s="30"/>
      <c r="W204" s="31"/>
      <c r="X204" s="25"/>
      <c r="Y204" s="102"/>
      <c r="Z204" s="102"/>
    </row>
    <row r="205" spans="1:26" ht="14" outlineLevel="1" x14ac:dyDescent="0.3">
      <c r="A205" s="198"/>
      <c r="B205" s="200"/>
      <c r="C205" s="18" t="s">
        <v>95</v>
      </c>
      <c r="D205" s="21" t="s">
        <v>127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28"/>
      <c r="T205" s="30"/>
      <c r="U205" s="30"/>
      <c r="V205" s="30"/>
      <c r="W205" s="31"/>
      <c r="X205" s="25"/>
      <c r="Y205" s="102"/>
      <c r="Z205" s="102"/>
    </row>
    <row r="206" spans="1:26" ht="14" outlineLevel="1" x14ac:dyDescent="0.3">
      <c r="A206" s="198"/>
      <c r="B206" s="200"/>
      <c r="C206" s="18" t="s">
        <v>96</v>
      </c>
      <c r="D206" s="21" t="s">
        <v>127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28"/>
      <c r="T206" s="30"/>
      <c r="U206" s="30"/>
      <c r="V206" s="30"/>
      <c r="W206" s="31"/>
      <c r="X206" s="25"/>
      <c r="Y206" s="102"/>
      <c r="Z206" s="102"/>
    </row>
    <row r="207" spans="1:26" ht="14" outlineLevel="1" x14ac:dyDescent="0.3">
      <c r="A207" s="198"/>
      <c r="B207" s="200"/>
      <c r="C207" s="18" t="s">
        <v>97</v>
      </c>
      <c r="D207" s="21" t="s">
        <v>127</v>
      </c>
      <c r="E207" s="27">
        <v>0</v>
      </c>
      <c r="F207" s="27">
        <v>0</v>
      </c>
      <c r="G207" s="27">
        <v>19373.011559647861</v>
      </c>
      <c r="H207" s="27">
        <v>19373.011559647861</v>
      </c>
      <c r="I207" s="27">
        <v>0</v>
      </c>
      <c r="J207" s="27">
        <v>0</v>
      </c>
      <c r="K207" s="27">
        <v>0</v>
      </c>
      <c r="L207" s="27">
        <v>0</v>
      </c>
      <c r="M207" s="27">
        <v>9382.8632126735702</v>
      </c>
      <c r="N207" s="27">
        <v>9382.8632126735702</v>
      </c>
      <c r="O207" s="27">
        <v>0</v>
      </c>
      <c r="P207" s="27">
        <v>0</v>
      </c>
      <c r="Q207" s="27">
        <v>0</v>
      </c>
      <c r="R207" s="27">
        <v>0</v>
      </c>
      <c r="S207" s="28"/>
      <c r="T207" s="30"/>
      <c r="U207" s="30"/>
      <c r="V207" s="30"/>
      <c r="W207" s="31"/>
      <c r="X207" s="25"/>
      <c r="Y207" s="102"/>
      <c r="Z207" s="102"/>
    </row>
    <row r="208" spans="1:26" ht="14" outlineLevel="1" x14ac:dyDescent="0.3">
      <c r="A208" s="198"/>
      <c r="B208" s="200"/>
      <c r="C208" s="18" t="s">
        <v>128</v>
      </c>
      <c r="D208" s="21" t="s">
        <v>127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8"/>
      <c r="T208" s="30"/>
      <c r="U208" s="30"/>
      <c r="V208" s="30"/>
      <c r="W208" s="31"/>
      <c r="X208" s="25"/>
      <c r="Y208" s="102"/>
      <c r="Z208" s="102"/>
    </row>
    <row r="209" spans="1:46" ht="14" outlineLevel="1" x14ac:dyDescent="0.3">
      <c r="A209" s="198"/>
      <c r="B209" s="200"/>
      <c r="C209" s="18" t="s">
        <v>99</v>
      </c>
      <c r="D209" s="21" t="s">
        <v>127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8"/>
      <c r="T209" s="30"/>
      <c r="U209" s="30"/>
      <c r="V209" s="30"/>
      <c r="W209" s="31"/>
      <c r="X209" s="25"/>
      <c r="Y209" s="102"/>
      <c r="Z209" s="102"/>
    </row>
    <row r="210" spans="1:46" ht="14" outlineLevel="1" x14ac:dyDescent="0.3">
      <c r="A210" s="198"/>
      <c r="B210" s="200"/>
      <c r="C210" s="18" t="s">
        <v>100</v>
      </c>
      <c r="D210" s="21" t="s">
        <v>127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8"/>
      <c r="T210" s="30"/>
      <c r="U210" s="30"/>
      <c r="V210" s="30"/>
      <c r="W210" s="31"/>
      <c r="X210" s="25"/>
      <c r="Y210" s="102"/>
      <c r="Z210" s="10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ht="14" outlineLevel="1" x14ac:dyDescent="0.3">
      <c r="A211" s="198"/>
      <c r="B211" s="200"/>
      <c r="C211" s="18" t="s">
        <v>138</v>
      </c>
      <c r="D211" s="21" t="s">
        <v>127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8"/>
      <c r="T211" s="30"/>
      <c r="U211" s="30"/>
      <c r="V211" s="30"/>
      <c r="W211" s="31"/>
      <c r="X211" s="25"/>
      <c r="Y211" s="102"/>
      <c r="Z211" s="102"/>
    </row>
    <row r="212" spans="1:46" ht="14" outlineLevel="1" x14ac:dyDescent="0.3">
      <c r="A212" s="198"/>
      <c r="B212" s="200"/>
      <c r="C212" s="18" t="s">
        <v>113</v>
      </c>
      <c r="D212" s="21" t="s">
        <v>127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8"/>
      <c r="T212" s="30"/>
      <c r="U212" s="30"/>
      <c r="V212" s="30"/>
      <c r="W212" s="31"/>
      <c r="X212" s="25"/>
      <c r="Y212" s="102"/>
      <c r="Z212" s="102"/>
    </row>
    <row r="213" spans="1:46" s="2" customFormat="1" ht="14" outlineLevel="1" x14ac:dyDescent="0.3">
      <c r="A213" s="198"/>
      <c r="B213" s="200"/>
      <c r="C213" s="59" t="s">
        <v>139</v>
      </c>
      <c r="D213" s="106" t="s">
        <v>127</v>
      </c>
      <c r="E213" s="120">
        <f>SUM(E203:E212)</f>
        <v>0</v>
      </c>
      <c r="F213" s="120">
        <f t="shared" ref="F213:Q213" si="37">SUM(F203:F212)</f>
        <v>0</v>
      </c>
      <c r="G213" s="120">
        <f t="shared" si="37"/>
        <v>111625.44755797101</v>
      </c>
      <c r="H213" s="120">
        <f t="shared" si="37"/>
        <v>111625.44755797101</v>
      </c>
      <c r="I213" s="120">
        <f t="shared" si="37"/>
        <v>0</v>
      </c>
      <c r="J213" s="120">
        <f t="shared" si="37"/>
        <v>0</v>
      </c>
      <c r="K213" s="120">
        <f t="shared" si="37"/>
        <v>0</v>
      </c>
      <c r="L213" s="120">
        <f t="shared" si="37"/>
        <v>0</v>
      </c>
      <c r="M213" s="120">
        <f t="shared" si="37"/>
        <v>61509.881060860076</v>
      </c>
      <c r="N213" s="120">
        <f t="shared" si="37"/>
        <v>61509.881060860076</v>
      </c>
      <c r="O213" s="120">
        <f t="shared" si="37"/>
        <v>0</v>
      </c>
      <c r="P213" s="120">
        <f t="shared" si="37"/>
        <v>0</v>
      </c>
      <c r="Q213" s="120">
        <f t="shared" si="37"/>
        <v>0</v>
      </c>
      <c r="R213" s="120"/>
      <c r="S213" s="120"/>
      <c r="T213" s="120"/>
      <c r="U213" s="120"/>
      <c r="V213" s="120"/>
      <c r="W213" s="121"/>
      <c r="X213" s="25"/>
      <c r="Y213" s="95"/>
      <c r="Z213" s="95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outlineLevel="1" x14ac:dyDescent="0.35">
      <c r="A214" s="198"/>
      <c r="C214" s="119"/>
      <c r="D214" s="125"/>
      <c r="E214" s="22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6"/>
      <c r="T214" s="117"/>
      <c r="U214" s="117"/>
      <c r="V214" s="117"/>
      <c r="W214" s="118"/>
      <c r="X214" s="126"/>
      <c r="Y214" s="127"/>
      <c r="Z214" s="127"/>
    </row>
    <row r="215" spans="1:46" ht="15.5" customHeight="1" outlineLevel="1" x14ac:dyDescent="0.3">
      <c r="A215" s="198"/>
      <c r="B215" s="203" t="s">
        <v>140</v>
      </c>
      <c r="C215" s="59" t="s">
        <v>141</v>
      </c>
      <c r="D215" s="21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3"/>
      <c r="T215" s="18"/>
      <c r="U215" s="18"/>
      <c r="V215" s="18"/>
      <c r="W215" s="24"/>
      <c r="X215" s="126"/>
      <c r="Y215" s="127"/>
      <c r="Z215" s="127"/>
    </row>
    <row r="216" spans="1:46" ht="15.5" customHeight="1" outlineLevel="1" x14ac:dyDescent="0.3">
      <c r="A216" s="198"/>
      <c r="B216" s="203"/>
      <c r="C216" s="161" t="s">
        <v>173</v>
      </c>
      <c r="D216" s="159" t="s">
        <v>17</v>
      </c>
      <c r="E216" s="169"/>
      <c r="F216" s="22"/>
      <c r="G216" s="22"/>
      <c r="H216" s="22"/>
      <c r="I216" s="22"/>
      <c r="J216" s="22"/>
      <c r="K216" s="22"/>
      <c r="L216" s="22"/>
      <c r="M216" s="149"/>
      <c r="N216" s="22"/>
      <c r="O216" s="153"/>
      <c r="P216" s="22"/>
      <c r="Q216" s="22"/>
      <c r="R216" s="22"/>
      <c r="S216" s="23"/>
      <c r="T216" s="128"/>
      <c r="U216" s="128"/>
      <c r="V216" s="128"/>
      <c r="W216" s="129"/>
      <c r="X216" s="66">
        <f t="shared" ref="X216:X229" si="38">SUM(E216:P216,S216:W216)</f>
        <v>0</v>
      </c>
      <c r="Y216" s="127"/>
      <c r="Z216" s="127"/>
    </row>
    <row r="217" spans="1:46" ht="15.5" customHeight="1" outlineLevel="1" x14ac:dyDescent="0.3">
      <c r="A217" s="198"/>
      <c r="B217" s="203"/>
      <c r="C217" s="161" t="s">
        <v>174</v>
      </c>
      <c r="D217" s="159" t="s">
        <v>17</v>
      </c>
      <c r="E217" s="169"/>
      <c r="F217" s="22"/>
      <c r="G217" s="22"/>
      <c r="H217" s="22"/>
      <c r="I217" s="22"/>
      <c r="J217" s="22"/>
      <c r="K217" s="22"/>
      <c r="L217" s="22"/>
      <c r="M217" s="149"/>
      <c r="N217" s="22"/>
      <c r="O217" s="22"/>
      <c r="P217" s="22"/>
      <c r="Q217" s="22"/>
      <c r="R217" s="22"/>
      <c r="S217" s="23"/>
      <c r="T217" s="18"/>
      <c r="U217" s="18"/>
      <c r="V217" s="18"/>
      <c r="W217" s="24"/>
      <c r="X217" s="66">
        <f t="shared" si="38"/>
        <v>0</v>
      </c>
      <c r="Y217" s="127"/>
      <c r="Z217" s="127"/>
    </row>
    <row r="218" spans="1:46" ht="15.5" customHeight="1" outlineLevel="1" x14ac:dyDescent="0.3">
      <c r="A218" s="198"/>
      <c r="B218" s="203"/>
      <c r="C218" s="161" t="s">
        <v>142</v>
      </c>
      <c r="D218" s="159" t="s">
        <v>17</v>
      </c>
      <c r="E218" s="169"/>
      <c r="F218" s="22"/>
      <c r="G218" s="22"/>
      <c r="H218" s="22"/>
      <c r="I218" s="22"/>
      <c r="J218" s="22"/>
      <c r="K218" s="22"/>
      <c r="L218" s="22"/>
      <c r="M218" s="149"/>
      <c r="N218" s="22"/>
      <c r="O218" s="22"/>
      <c r="P218" s="22"/>
      <c r="Q218" s="22"/>
      <c r="R218" s="22"/>
      <c r="S218" s="23"/>
      <c r="T218" s="18"/>
      <c r="U218" s="18"/>
      <c r="V218" s="18"/>
      <c r="W218" s="24"/>
      <c r="X218" s="66">
        <f t="shared" si="38"/>
        <v>0</v>
      </c>
      <c r="Y218" s="127"/>
      <c r="Z218" s="127"/>
    </row>
    <row r="219" spans="1:46" ht="15.5" customHeight="1" outlineLevel="1" x14ac:dyDescent="0.3">
      <c r="A219" s="198"/>
      <c r="B219" s="203"/>
      <c r="C219" s="161" t="s">
        <v>143</v>
      </c>
      <c r="D219" s="159" t="s">
        <v>17</v>
      </c>
      <c r="E219" s="169"/>
      <c r="F219" s="22"/>
      <c r="G219" s="22"/>
      <c r="H219" s="22"/>
      <c r="I219" s="22"/>
      <c r="J219" s="22"/>
      <c r="K219" s="22"/>
      <c r="L219" s="22"/>
      <c r="M219" s="149"/>
      <c r="N219" s="22"/>
      <c r="O219" s="22"/>
      <c r="P219" s="22"/>
      <c r="Q219" s="22"/>
      <c r="R219" s="22"/>
      <c r="S219" s="23"/>
      <c r="T219" s="18"/>
      <c r="U219" s="18"/>
      <c r="V219" s="18"/>
      <c r="W219" s="24"/>
      <c r="X219" s="66">
        <f t="shared" si="38"/>
        <v>0</v>
      </c>
      <c r="Y219" s="127"/>
      <c r="Z219" s="127"/>
    </row>
    <row r="220" spans="1:46" ht="15.5" customHeight="1" outlineLevel="1" x14ac:dyDescent="0.3">
      <c r="A220" s="198"/>
      <c r="B220" s="203"/>
      <c r="C220" s="161" t="s">
        <v>144</v>
      </c>
      <c r="D220" s="159" t="s">
        <v>17</v>
      </c>
      <c r="E220" s="169"/>
      <c r="F220" s="22"/>
      <c r="G220" s="22"/>
      <c r="H220" s="22"/>
      <c r="I220" s="22"/>
      <c r="J220" s="22"/>
      <c r="K220" s="22"/>
      <c r="L220" s="22"/>
      <c r="M220" s="149"/>
      <c r="N220" s="22"/>
      <c r="O220" s="22"/>
      <c r="P220" s="22"/>
      <c r="Q220" s="22"/>
      <c r="R220" s="22"/>
      <c r="S220" s="23"/>
      <c r="T220" s="18"/>
      <c r="U220" s="18"/>
      <c r="V220" s="18"/>
      <c r="W220" s="24"/>
      <c r="X220" s="66">
        <f t="shared" si="38"/>
        <v>0</v>
      </c>
      <c r="Y220" s="127"/>
      <c r="Z220" s="127"/>
    </row>
    <row r="221" spans="1:46" ht="15.5" customHeight="1" outlineLevel="1" x14ac:dyDescent="0.3">
      <c r="A221" s="198"/>
      <c r="B221" s="203"/>
      <c r="C221" s="161" t="s">
        <v>145</v>
      </c>
      <c r="D221" s="159" t="s">
        <v>17</v>
      </c>
      <c r="E221" s="169"/>
      <c r="F221" s="22"/>
      <c r="G221" s="22"/>
      <c r="H221" s="22"/>
      <c r="I221" s="22"/>
      <c r="J221" s="22"/>
      <c r="K221" s="22"/>
      <c r="L221" s="22"/>
      <c r="M221" s="149"/>
      <c r="N221" s="22"/>
      <c r="O221" s="22"/>
      <c r="P221" s="22"/>
      <c r="Q221" s="22"/>
      <c r="R221" s="22"/>
      <c r="S221" s="23"/>
      <c r="T221" s="18"/>
      <c r="U221" s="18"/>
      <c r="V221" s="18"/>
      <c r="W221" s="24"/>
      <c r="X221" s="66">
        <f t="shared" si="38"/>
        <v>0</v>
      </c>
      <c r="Y221" s="127"/>
      <c r="Z221" s="127"/>
    </row>
    <row r="222" spans="1:46" ht="15.5" customHeight="1" outlineLevel="1" x14ac:dyDescent="0.3">
      <c r="A222" s="198"/>
      <c r="B222" s="203"/>
      <c r="C222" s="161" t="s">
        <v>146</v>
      </c>
      <c r="D222" s="159" t="s">
        <v>17</v>
      </c>
      <c r="E222" s="169"/>
      <c r="F222" s="22"/>
      <c r="G222" s="22"/>
      <c r="H222" s="22"/>
      <c r="I222" s="22"/>
      <c r="J222" s="22"/>
      <c r="K222" s="22"/>
      <c r="L222" s="22"/>
      <c r="M222" s="149"/>
      <c r="N222" s="22"/>
      <c r="O222" s="22"/>
      <c r="P222" s="22"/>
      <c r="Q222" s="22"/>
      <c r="R222" s="22"/>
      <c r="S222" s="23"/>
      <c r="T222" s="18"/>
      <c r="U222" s="18"/>
      <c r="V222" s="18"/>
      <c r="W222" s="24"/>
      <c r="X222" s="66">
        <f t="shared" si="38"/>
        <v>0</v>
      </c>
      <c r="Y222" s="127"/>
      <c r="Z222" s="127"/>
    </row>
    <row r="223" spans="1:46" ht="15.5" customHeight="1" outlineLevel="1" x14ac:dyDescent="0.3">
      <c r="A223" s="198"/>
      <c r="B223" s="203"/>
      <c r="C223" s="161" t="s">
        <v>175</v>
      </c>
      <c r="D223" s="159" t="s">
        <v>17</v>
      </c>
      <c r="E223" s="169"/>
      <c r="F223" s="22"/>
      <c r="G223" s="22"/>
      <c r="H223" s="22"/>
      <c r="I223" s="22"/>
      <c r="J223" s="22"/>
      <c r="K223" s="22"/>
      <c r="L223" s="22"/>
      <c r="M223" s="149"/>
      <c r="N223" s="22"/>
      <c r="O223" s="22"/>
      <c r="P223" s="22"/>
      <c r="Q223" s="22"/>
      <c r="R223" s="22"/>
      <c r="S223" s="23"/>
      <c r="T223" s="18"/>
      <c r="U223" s="18"/>
      <c r="V223" s="18"/>
      <c r="W223" s="24"/>
      <c r="X223" s="66">
        <f t="shared" si="38"/>
        <v>0</v>
      </c>
      <c r="Y223" s="127"/>
      <c r="Z223" s="127"/>
    </row>
    <row r="224" spans="1:46" ht="15.5" customHeight="1" outlineLevel="1" x14ac:dyDescent="0.3">
      <c r="A224" s="198"/>
      <c r="B224" s="203"/>
      <c r="C224" s="161" t="s">
        <v>176</v>
      </c>
      <c r="D224" s="159" t="s">
        <v>17</v>
      </c>
      <c r="E224" s="169"/>
      <c r="F224" s="22"/>
      <c r="G224" s="22"/>
      <c r="H224" s="22"/>
      <c r="I224" s="22"/>
      <c r="J224" s="22"/>
      <c r="K224" s="22"/>
      <c r="L224" s="22"/>
      <c r="M224" s="149"/>
      <c r="N224" s="22"/>
      <c r="O224" s="22"/>
      <c r="P224" s="22"/>
      <c r="Q224" s="22"/>
      <c r="R224" s="22"/>
      <c r="S224" s="23"/>
      <c r="T224" s="18"/>
      <c r="U224" s="18"/>
      <c r="V224" s="18"/>
      <c r="W224" s="24"/>
      <c r="X224" s="66">
        <f t="shared" si="38"/>
        <v>0</v>
      </c>
      <c r="Y224" s="127"/>
      <c r="Z224" s="127"/>
    </row>
    <row r="225" spans="1:26" ht="15.5" customHeight="1" outlineLevel="1" x14ac:dyDescent="0.3">
      <c r="A225" s="198"/>
      <c r="B225" s="203"/>
      <c r="C225" s="161" t="s">
        <v>147</v>
      </c>
      <c r="D225" s="159" t="s">
        <v>17</v>
      </c>
      <c r="E225" s="169"/>
      <c r="F225" s="22"/>
      <c r="G225" s="22"/>
      <c r="H225" s="22"/>
      <c r="I225" s="22"/>
      <c r="J225" s="22"/>
      <c r="K225" s="22"/>
      <c r="L225" s="22"/>
      <c r="M225" s="149"/>
      <c r="N225" s="22"/>
      <c r="O225" s="22"/>
      <c r="P225" s="22"/>
      <c r="Q225" s="22"/>
      <c r="R225" s="22"/>
      <c r="S225" s="23"/>
      <c r="T225" s="18"/>
      <c r="U225" s="18"/>
      <c r="V225" s="18"/>
      <c r="W225" s="24"/>
      <c r="X225" s="66">
        <f t="shared" si="38"/>
        <v>0</v>
      </c>
      <c r="Y225" s="127"/>
      <c r="Z225" s="127"/>
    </row>
    <row r="226" spans="1:26" ht="15.5" customHeight="1" outlineLevel="1" x14ac:dyDescent="0.3">
      <c r="A226" s="198"/>
      <c r="B226" s="203"/>
      <c r="C226" s="161" t="s">
        <v>148</v>
      </c>
      <c r="D226" s="159" t="s">
        <v>17</v>
      </c>
      <c r="E226" s="169"/>
      <c r="F226" s="22"/>
      <c r="G226" s="22"/>
      <c r="H226" s="22"/>
      <c r="I226" s="22"/>
      <c r="J226" s="22"/>
      <c r="K226" s="22"/>
      <c r="L226" s="22"/>
      <c r="M226" s="149"/>
      <c r="N226" s="22"/>
      <c r="O226" s="22"/>
      <c r="P226" s="22"/>
      <c r="Q226" s="22"/>
      <c r="R226" s="22"/>
      <c r="S226" s="23"/>
      <c r="T226" s="18"/>
      <c r="U226" s="18"/>
      <c r="V226" s="18"/>
      <c r="W226" s="24"/>
      <c r="X226" s="66">
        <f t="shared" si="38"/>
        <v>0</v>
      </c>
      <c r="Y226" s="127"/>
      <c r="Z226" s="127"/>
    </row>
    <row r="227" spans="1:26" ht="15.5" customHeight="1" outlineLevel="1" x14ac:dyDescent="0.3">
      <c r="A227" s="198"/>
      <c r="B227" s="203"/>
      <c r="C227" s="161" t="s">
        <v>149</v>
      </c>
      <c r="D227" s="159" t="s">
        <v>17</v>
      </c>
      <c r="E227" s="169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3"/>
      <c r="T227" s="18"/>
      <c r="U227" s="18"/>
      <c r="V227" s="18"/>
      <c r="W227" s="24"/>
      <c r="X227" s="66">
        <f t="shared" si="38"/>
        <v>0</v>
      </c>
      <c r="Y227" s="127"/>
      <c r="Z227" s="127"/>
    </row>
    <row r="228" spans="1:26" ht="15.5" customHeight="1" outlineLevel="1" x14ac:dyDescent="0.3">
      <c r="A228" s="198"/>
      <c r="B228" s="203"/>
      <c r="C228" s="161" t="s">
        <v>177</v>
      </c>
      <c r="D228" s="159" t="s">
        <v>17</v>
      </c>
      <c r="E228" s="169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3"/>
      <c r="T228" s="18"/>
      <c r="U228" s="18"/>
      <c r="V228" s="18"/>
      <c r="W228" s="24"/>
      <c r="X228" s="66">
        <f t="shared" si="38"/>
        <v>0</v>
      </c>
      <c r="Y228" s="127"/>
      <c r="Z228" s="127"/>
    </row>
    <row r="229" spans="1:26" ht="15.5" customHeight="1" outlineLevel="1" x14ac:dyDescent="0.3">
      <c r="A229" s="198"/>
      <c r="B229" s="203"/>
      <c r="C229" s="170" t="s">
        <v>150</v>
      </c>
      <c r="D229" s="171" t="s">
        <v>17</v>
      </c>
      <c r="E229" s="172">
        <f t="shared" ref="E229:Q229" si="39">SUM(E216:E228)</f>
        <v>0</v>
      </c>
      <c r="F229" s="23">
        <f t="shared" si="39"/>
        <v>0</v>
      </c>
      <c r="G229" s="23">
        <f t="shared" si="39"/>
        <v>0</v>
      </c>
      <c r="H229" s="23">
        <f t="shared" si="39"/>
        <v>0</v>
      </c>
      <c r="I229" s="23">
        <f t="shared" si="39"/>
        <v>0</v>
      </c>
      <c r="J229" s="23">
        <f t="shared" si="39"/>
        <v>0</v>
      </c>
      <c r="K229" s="23">
        <f t="shared" si="39"/>
        <v>0</v>
      </c>
      <c r="L229" s="23">
        <f t="shared" si="39"/>
        <v>0</v>
      </c>
      <c r="M229" s="23">
        <f t="shared" si="39"/>
        <v>0</v>
      </c>
      <c r="N229" s="23">
        <f t="shared" si="39"/>
        <v>0</v>
      </c>
      <c r="O229" s="23">
        <f t="shared" si="39"/>
        <v>0</v>
      </c>
      <c r="P229" s="23">
        <f t="shared" si="39"/>
        <v>0</v>
      </c>
      <c r="Q229" s="23">
        <f t="shared" si="39"/>
        <v>0</v>
      </c>
      <c r="R229" s="23"/>
      <c r="S229" s="23"/>
      <c r="T229" s="23"/>
      <c r="U229" s="23"/>
      <c r="V229" s="23"/>
      <c r="W229" s="130"/>
      <c r="X229" s="66">
        <f t="shared" si="38"/>
        <v>0</v>
      </c>
      <c r="Y229" s="127"/>
      <c r="Z229" s="127"/>
    </row>
    <row r="230" spans="1:26" outlineLevel="1" x14ac:dyDescent="0.35">
      <c r="A230" s="198"/>
      <c r="C230" s="119"/>
      <c r="D230" s="125"/>
      <c r="E230" s="22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6"/>
      <c r="T230" s="117"/>
      <c r="U230" s="117"/>
      <c r="V230" s="117"/>
      <c r="W230" s="118"/>
      <c r="X230" s="126"/>
      <c r="Y230" s="127"/>
      <c r="Z230" s="127"/>
    </row>
    <row r="231" spans="1:26" ht="17.5" outlineLevel="1" x14ac:dyDescent="0.35">
      <c r="A231" s="198"/>
      <c r="C231" s="131" t="s">
        <v>151</v>
      </c>
      <c r="D231" s="125"/>
      <c r="E231" s="22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6"/>
      <c r="T231" s="117"/>
      <c r="U231" s="117"/>
      <c r="V231" s="117"/>
      <c r="W231" s="118"/>
      <c r="X231" s="126"/>
      <c r="Y231" s="127"/>
      <c r="Z231" s="127"/>
    </row>
    <row r="232" spans="1:26" ht="31.5" customHeight="1" outlineLevel="1" x14ac:dyDescent="0.35">
      <c r="A232" s="198"/>
      <c r="C232" s="132" t="s">
        <v>152</v>
      </c>
      <c r="D232" s="125" t="s">
        <v>153</v>
      </c>
      <c r="E232" s="133">
        <v>750</v>
      </c>
      <c r="F232" s="134">
        <f>$E232</f>
        <v>750</v>
      </c>
      <c r="G232" s="134">
        <f t="shared" ref="G232:P232" si="40">$E232</f>
        <v>750</v>
      </c>
      <c r="H232" s="134">
        <f t="shared" si="40"/>
        <v>750</v>
      </c>
      <c r="I232" s="134">
        <f t="shared" si="40"/>
        <v>750</v>
      </c>
      <c r="J232" s="134">
        <f t="shared" si="40"/>
        <v>750</v>
      </c>
      <c r="K232" s="134">
        <f t="shared" si="40"/>
        <v>750</v>
      </c>
      <c r="L232" s="134">
        <f t="shared" si="40"/>
        <v>750</v>
      </c>
      <c r="M232" s="134">
        <f t="shared" si="40"/>
        <v>750</v>
      </c>
      <c r="N232" s="134">
        <f t="shared" si="40"/>
        <v>750</v>
      </c>
      <c r="O232" s="134">
        <f>$E232</f>
        <v>750</v>
      </c>
      <c r="P232" s="134">
        <f t="shared" si="40"/>
        <v>750</v>
      </c>
      <c r="Q232" s="134"/>
      <c r="R232" s="134"/>
      <c r="S232" s="135"/>
      <c r="T232" s="136"/>
      <c r="U232" s="136"/>
      <c r="V232" s="136"/>
      <c r="W232" s="137"/>
      <c r="X232" s="126"/>
      <c r="Y232" s="127"/>
      <c r="Z232" s="127"/>
    </row>
    <row r="233" spans="1:26" ht="14" outlineLevel="1" x14ac:dyDescent="0.3">
      <c r="A233" s="198"/>
      <c r="B233" s="193" t="s">
        <v>154</v>
      </c>
      <c r="C233" s="59" t="s">
        <v>155</v>
      </c>
      <c r="D233" s="21"/>
      <c r="E233" s="22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6"/>
      <c r="T233" s="117"/>
      <c r="U233" s="117"/>
      <c r="V233" s="117"/>
      <c r="W233" s="118"/>
      <c r="X233" s="126"/>
      <c r="Y233" s="127"/>
      <c r="Z233" s="127"/>
    </row>
    <row r="234" spans="1:26" ht="14" outlineLevel="1" x14ac:dyDescent="0.3">
      <c r="A234" s="198"/>
      <c r="B234" s="193"/>
      <c r="C234" s="18" t="s">
        <v>58</v>
      </c>
      <c r="D234" s="21" t="s">
        <v>59</v>
      </c>
      <c r="E234" s="138">
        <f>IF(E42="",0,MAX(E34-E$232,E42))</f>
        <v>3358.6157453583101</v>
      </c>
      <c r="F234" s="138">
        <f t="shared" ref="F234:Q234" si="41">IF(F42="",0,MAX(F34-F$232,F42))</f>
        <v>3420.7424654313136</v>
      </c>
      <c r="G234" s="138">
        <f t="shared" si="41"/>
        <v>3250.6594371230567</v>
      </c>
      <c r="H234" s="138">
        <f t="shared" si="41"/>
        <v>3294.1746755714498</v>
      </c>
      <c r="I234" s="138">
        <f t="shared" si="41"/>
        <v>3036.8803183389336</v>
      </c>
      <c r="J234" s="138">
        <f t="shared" si="41"/>
        <v>3104.2202996163523</v>
      </c>
      <c r="K234" s="138">
        <f t="shared" si="41"/>
        <v>3301</v>
      </c>
      <c r="L234" s="138">
        <f t="shared" si="41"/>
        <v>3386</v>
      </c>
      <c r="M234" s="138">
        <f t="shared" si="41"/>
        <v>3282</v>
      </c>
      <c r="N234" s="138">
        <f t="shared" si="41"/>
        <v>3282</v>
      </c>
      <c r="O234" s="138">
        <f t="shared" si="41"/>
        <v>3157</v>
      </c>
      <c r="P234" s="138">
        <f t="shared" si="41"/>
        <v>3171</v>
      </c>
      <c r="Q234" s="138">
        <f t="shared" si="41"/>
        <v>0</v>
      </c>
      <c r="R234" s="138">
        <f>IF(R42="",0,MAX(R34-R$232,R42))</f>
        <v>0</v>
      </c>
      <c r="S234" s="120"/>
      <c r="T234" s="138"/>
      <c r="U234" s="138"/>
      <c r="V234" s="138"/>
      <c r="W234" s="139"/>
      <c r="X234" s="126"/>
      <c r="Y234" s="127"/>
      <c r="Z234" s="127"/>
    </row>
    <row r="235" spans="1:26" ht="14" outlineLevel="1" x14ac:dyDescent="0.3">
      <c r="A235" s="198"/>
      <c r="B235" s="193"/>
      <c r="C235" s="18" t="s">
        <v>60</v>
      </c>
      <c r="D235" s="21" t="s">
        <v>59</v>
      </c>
      <c r="E235" s="138">
        <f t="shared" ref="E235:Q235" si="42">E43</f>
        <v>4788.0941454081631</v>
      </c>
      <c r="F235" s="138">
        <f t="shared" si="42"/>
        <v>4783.5388681914137</v>
      </c>
      <c r="G235" s="138">
        <f t="shared" si="42"/>
        <v>4767.3412439242729</v>
      </c>
      <c r="H235" s="138">
        <f t="shared" si="42"/>
        <v>4764.5032358289409</v>
      </c>
      <c r="I235" s="138">
        <f t="shared" si="42"/>
        <v>0</v>
      </c>
      <c r="J235" s="138">
        <f t="shared" si="42"/>
        <v>4712.6006116095068</v>
      </c>
      <c r="K235" s="138">
        <f t="shared" si="42"/>
        <v>4844</v>
      </c>
      <c r="L235" s="138">
        <f t="shared" si="42"/>
        <v>0</v>
      </c>
      <c r="M235" s="138">
        <f t="shared" si="42"/>
        <v>0</v>
      </c>
      <c r="N235" s="138">
        <f t="shared" si="42"/>
        <v>0</v>
      </c>
      <c r="O235" s="138">
        <f t="shared" si="42"/>
        <v>4716</v>
      </c>
      <c r="P235" s="138">
        <f t="shared" si="42"/>
        <v>4728</v>
      </c>
      <c r="Q235" s="138">
        <f t="shared" si="42"/>
        <v>0</v>
      </c>
      <c r="R235" s="138">
        <f>R43</f>
        <v>0</v>
      </c>
      <c r="S235" s="120"/>
      <c r="T235" s="138"/>
      <c r="U235" s="138"/>
      <c r="V235" s="138"/>
      <c r="W235" s="139"/>
      <c r="X235" s="126"/>
      <c r="Y235" s="127"/>
      <c r="Z235" s="127"/>
    </row>
    <row r="236" spans="1:26" ht="14" outlineLevel="1" x14ac:dyDescent="0.3">
      <c r="A236" s="198"/>
      <c r="B236" s="193"/>
      <c r="C236" s="18" t="s">
        <v>61</v>
      </c>
      <c r="D236" s="21" t="s">
        <v>59</v>
      </c>
      <c r="E236" s="138">
        <f>IF(E44="",0,MAX(E36-300,E44))</f>
        <v>4089.0228502097971</v>
      </c>
      <c r="F236" s="138">
        <f t="shared" ref="F236:R236" si="43">IF(F44="",0,MAX(F36-300,F44))</f>
        <v>4106.2253913911863</v>
      </c>
      <c r="G236" s="138">
        <f t="shared" si="43"/>
        <v>4181</v>
      </c>
      <c r="H236" s="138">
        <f t="shared" si="43"/>
        <v>4109.9398269811099</v>
      </c>
      <c r="I236" s="138">
        <f t="shared" si="43"/>
        <v>3778.15</v>
      </c>
      <c r="J236" s="138">
        <f t="shared" si="43"/>
        <v>3827.2621724685591</v>
      </c>
      <c r="K236" s="138">
        <f t="shared" si="43"/>
        <v>0</v>
      </c>
      <c r="L236" s="138">
        <f t="shared" si="43"/>
        <v>0</v>
      </c>
      <c r="M236" s="138">
        <f t="shared" si="43"/>
        <v>0</v>
      </c>
      <c r="N236" s="138">
        <f t="shared" si="43"/>
        <v>0</v>
      </c>
      <c r="O236" s="138">
        <f t="shared" si="43"/>
        <v>3899</v>
      </c>
      <c r="P236" s="138">
        <f t="shared" si="43"/>
        <v>3950</v>
      </c>
      <c r="Q236" s="138">
        <f t="shared" si="43"/>
        <v>0</v>
      </c>
      <c r="R236" s="138">
        <f t="shared" si="43"/>
        <v>0</v>
      </c>
      <c r="S236" s="120"/>
      <c r="T236" s="138"/>
      <c r="U236" s="138"/>
      <c r="V236" s="138"/>
      <c r="W236" s="139"/>
      <c r="X236" s="126"/>
      <c r="Y236" s="127"/>
      <c r="Z236" s="127"/>
    </row>
    <row r="237" spans="1:26" ht="14" outlineLevel="1" x14ac:dyDescent="0.3">
      <c r="A237" s="198"/>
      <c r="B237" s="193"/>
      <c r="C237" s="18" t="s">
        <v>62</v>
      </c>
      <c r="D237" s="21" t="s">
        <v>59</v>
      </c>
      <c r="E237" s="138">
        <f t="shared" ref="E237:Q240" si="44">E37</f>
        <v>10776</v>
      </c>
      <c r="F237" s="138">
        <f t="shared" si="44"/>
        <v>10776</v>
      </c>
      <c r="G237" s="138">
        <f t="shared" si="44"/>
        <v>10335.994588704494</v>
      </c>
      <c r="H237" s="138">
        <f t="shared" si="44"/>
        <v>10321.345402448555</v>
      </c>
      <c r="I237" s="138">
        <f t="shared" si="44"/>
        <v>10082.829645174677</v>
      </c>
      <c r="J237" s="138">
        <f t="shared" si="44"/>
        <v>10162.284157745971</v>
      </c>
      <c r="K237" s="138">
        <f t="shared" si="44"/>
        <v>10756</v>
      </c>
      <c r="L237" s="138">
        <f t="shared" si="44"/>
        <v>10215</v>
      </c>
      <c r="M237" s="138">
        <f t="shared" si="44"/>
        <v>10094</v>
      </c>
      <c r="N237" s="138">
        <f t="shared" si="44"/>
        <v>10094</v>
      </c>
      <c r="O237" s="138">
        <f t="shared" si="44"/>
        <v>10369</v>
      </c>
      <c r="P237" s="138">
        <f t="shared" si="44"/>
        <v>10318</v>
      </c>
      <c r="Q237" s="138">
        <f t="shared" si="44"/>
        <v>0</v>
      </c>
      <c r="R237" s="138">
        <f>R37</f>
        <v>0</v>
      </c>
      <c r="S237" s="120"/>
      <c r="T237" s="138"/>
      <c r="U237" s="138"/>
      <c r="V237" s="138"/>
      <c r="W237" s="139"/>
      <c r="X237" s="126"/>
      <c r="Y237" s="127"/>
      <c r="Z237" s="127"/>
    </row>
    <row r="238" spans="1:26" ht="14" outlineLevel="1" x14ac:dyDescent="0.3">
      <c r="A238" s="198"/>
      <c r="B238" s="193"/>
      <c r="C238" s="18" t="s">
        <v>63</v>
      </c>
      <c r="D238" s="21" t="s">
        <v>59</v>
      </c>
      <c r="E238" s="138">
        <f t="shared" si="44"/>
        <v>11542.666666666666</v>
      </c>
      <c r="F238" s="138">
        <f t="shared" si="44"/>
        <v>11542.666666666666</v>
      </c>
      <c r="G238" s="138">
        <f t="shared" si="44"/>
        <v>10951.841738553418</v>
      </c>
      <c r="H238" s="138">
        <f t="shared" si="44"/>
        <v>10903.149950347568</v>
      </c>
      <c r="I238" s="138">
        <f t="shared" si="44"/>
        <v>10643.766317940044</v>
      </c>
      <c r="J238" s="138">
        <f t="shared" si="44"/>
        <v>10577.863842535851</v>
      </c>
      <c r="K238" s="138">
        <f t="shared" si="44"/>
        <v>10976</v>
      </c>
      <c r="L238" s="138">
        <f t="shared" si="44"/>
        <v>10655</v>
      </c>
      <c r="M238" s="138">
        <f t="shared" si="44"/>
        <v>10687</v>
      </c>
      <c r="N238" s="138">
        <f t="shared" si="44"/>
        <v>10687</v>
      </c>
      <c r="O238" s="138">
        <f t="shared" si="44"/>
        <v>10667</v>
      </c>
      <c r="P238" s="138">
        <f t="shared" si="44"/>
        <v>10707</v>
      </c>
      <c r="Q238" s="138">
        <f t="shared" si="44"/>
        <v>0</v>
      </c>
      <c r="R238" s="138">
        <f>R38</f>
        <v>0</v>
      </c>
      <c r="S238" s="120"/>
      <c r="T238" s="138"/>
      <c r="U238" s="138"/>
      <c r="V238" s="138"/>
      <c r="W238" s="139"/>
      <c r="X238" s="126"/>
      <c r="Y238" s="127"/>
      <c r="Z238" s="127"/>
    </row>
    <row r="239" spans="1:26" ht="14" outlineLevel="1" x14ac:dyDescent="0.3">
      <c r="A239" s="198"/>
      <c r="B239" s="193"/>
      <c r="C239" s="18" t="s">
        <v>64</v>
      </c>
      <c r="D239" s="21" t="s">
        <v>59</v>
      </c>
      <c r="E239" s="138">
        <f t="shared" si="44"/>
        <v>0</v>
      </c>
      <c r="F239" s="138">
        <f t="shared" si="44"/>
        <v>0</v>
      </c>
      <c r="G239" s="138">
        <f t="shared" si="44"/>
        <v>0</v>
      </c>
      <c r="H239" s="138">
        <f t="shared" si="44"/>
        <v>0</v>
      </c>
      <c r="I239" s="138">
        <f t="shared" si="44"/>
        <v>0</v>
      </c>
      <c r="J239" s="138">
        <f t="shared" si="44"/>
        <v>0</v>
      </c>
      <c r="K239" s="138">
        <f t="shared" si="44"/>
        <v>0</v>
      </c>
      <c r="L239" s="138">
        <f t="shared" si="44"/>
        <v>0</v>
      </c>
      <c r="M239" s="138">
        <f t="shared" si="44"/>
        <v>0</v>
      </c>
      <c r="N239" s="138">
        <f t="shared" si="44"/>
        <v>0</v>
      </c>
      <c r="O239" s="138">
        <f t="shared" si="44"/>
        <v>0</v>
      </c>
      <c r="P239" s="138">
        <f t="shared" si="44"/>
        <v>0</v>
      </c>
      <c r="Q239" s="138">
        <f t="shared" si="44"/>
        <v>0</v>
      </c>
      <c r="R239" s="138">
        <f>R39</f>
        <v>0</v>
      </c>
      <c r="S239" s="120"/>
      <c r="T239" s="138"/>
      <c r="U239" s="138"/>
      <c r="V239" s="138"/>
      <c r="W239" s="139"/>
      <c r="X239" s="126"/>
      <c r="Y239" s="127"/>
      <c r="Z239" s="127"/>
    </row>
    <row r="240" spans="1:26" ht="14" outlineLevel="1" x14ac:dyDescent="0.3">
      <c r="A240" s="198"/>
      <c r="B240" s="193"/>
      <c r="C240" s="18" t="s">
        <v>65</v>
      </c>
      <c r="D240" s="21" t="s">
        <v>59</v>
      </c>
      <c r="E240" s="138">
        <f t="shared" si="44"/>
        <v>0</v>
      </c>
      <c r="F240" s="138">
        <f t="shared" si="44"/>
        <v>0</v>
      </c>
      <c r="G240" s="138">
        <f t="shared" si="44"/>
        <v>0</v>
      </c>
      <c r="H240" s="138">
        <f t="shared" si="44"/>
        <v>0</v>
      </c>
      <c r="I240" s="138">
        <f t="shared" si="44"/>
        <v>0</v>
      </c>
      <c r="J240" s="138">
        <f t="shared" si="44"/>
        <v>0</v>
      </c>
      <c r="K240" s="138">
        <f t="shared" si="44"/>
        <v>0</v>
      </c>
      <c r="L240" s="138">
        <f t="shared" si="44"/>
        <v>0</v>
      </c>
      <c r="M240" s="138">
        <f t="shared" si="44"/>
        <v>0</v>
      </c>
      <c r="N240" s="138">
        <f t="shared" si="44"/>
        <v>0</v>
      </c>
      <c r="O240" s="138">
        <f t="shared" si="44"/>
        <v>0</v>
      </c>
      <c r="P240" s="138">
        <f t="shared" si="44"/>
        <v>0</v>
      </c>
      <c r="Q240" s="138">
        <f t="shared" si="44"/>
        <v>0</v>
      </c>
      <c r="R240" s="138">
        <f>R40</f>
        <v>0</v>
      </c>
      <c r="S240" s="120"/>
      <c r="T240" s="138"/>
      <c r="U240" s="138"/>
      <c r="V240" s="138"/>
      <c r="W240" s="139"/>
      <c r="X240" s="126"/>
      <c r="Y240" s="127"/>
      <c r="Z240" s="127"/>
    </row>
    <row r="241" spans="1:26" outlineLevel="1" x14ac:dyDescent="0.35">
      <c r="A241" s="198"/>
      <c r="C241" s="157"/>
      <c r="D241" s="125"/>
      <c r="E241" s="22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6"/>
      <c r="T241" s="117"/>
      <c r="U241" s="117"/>
      <c r="V241" s="117"/>
      <c r="W241" s="118"/>
      <c r="X241" s="126"/>
      <c r="Y241" s="127"/>
      <c r="Z241" s="127"/>
    </row>
    <row r="242" spans="1:26" ht="15.5" customHeight="1" outlineLevel="1" x14ac:dyDescent="0.3">
      <c r="A242" s="198"/>
      <c r="B242" s="193" t="s">
        <v>156</v>
      </c>
      <c r="C242" s="59" t="s">
        <v>171</v>
      </c>
      <c r="D242" s="21"/>
      <c r="E242" s="22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6"/>
      <c r="T242" s="117"/>
      <c r="U242" s="117"/>
      <c r="V242" s="117"/>
      <c r="W242" s="118"/>
      <c r="X242" s="126"/>
      <c r="Y242" s="127"/>
      <c r="Z242" s="127"/>
    </row>
    <row r="243" spans="1:26" ht="15.5" customHeight="1" outlineLevel="1" x14ac:dyDescent="0.3">
      <c r="A243" s="198"/>
      <c r="B243" s="193"/>
      <c r="C243" s="18" t="s">
        <v>178</v>
      </c>
      <c r="D243" s="21" t="s">
        <v>59</v>
      </c>
      <c r="E243" s="138">
        <f t="shared" ref="E243:K243" si="45">IFERROR(MAX((SUMPRODUCT(E234:E236,E52:E54)/SUM(E52:E54)-MIN(120,(SUMPRODUCT(E42:E44,E52:E54)/SUM(E52:E54)-E50))),E50),0)</f>
        <v>3425.9407154870933</v>
      </c>
      <c r="F243" s="138">
        <f t="shared" si="45"/>
        <v>3586.4902530488239</v>
      </c>
      <c r="G243" s="138">
        <f t="shared" si="45"/>
        <v>3275.3222675860648</v>
      </c>
      <c r="H243" s="138">
        <f t="shared" si="45"/>
        <v>3452.5963986466218</v>
      </c>
      <c r="I243" s="138">
        <f>IFERROR(MAX((SUMPRODUCT(I234:I236,I52:I54)/SUM(I52:I54)-MIN(120,(SUMPRODUCT(I42:I44,I52:I54)/SUM(I52:I54)-I50))),I50),0)</f>
        <v>3324.904033874087</v>
      </c>
      <c r="J243" s="138">
        <f t="shared" si="45"/>
        <v>3727.7166998941025</v>
      </c>
      <c r="K243" s="138">
        <f t="shared" si="45"/>
        <v>3325.0489158596124</v>
      </c>
      <c r="L243" s="138">
        <f>IFERROR(MAX((SUMPRODUCT(L234:L236,L52:L54)/SUM(L52:L54)-MIN(120,(SUMPRODUCT(L42:L44,L52:L54)/SUM(L52:L54)-L50))),L50),0)</f>
        <v>3307.9969999999998</v>
      </c>
      <c r="M243" s="138">
        <f t="shared" ref="M243:R243" si="46">IFERROR(MAX((SUMPRODUCT(M234:M236,M52:M54)/SUM(M52:M54)-MIN(120,(SUMPRODUCT(M42:M44,M52:M54)/SUM(M52:M54)-M50))),M50),0)</f>
        <v>3249.9</v>
      </c>
      <c r="N243" s="138">
        <f t="shared" si="46"/>
        <v>3227.91</v>
      </c>
      <c r="O243" s="138">
        <f t="shared" si="46"/>
        <v>3228.7534836126051</v>
      </c>
      <c r="P243" s="138">
        <f t="shared" si="46"/>
        <v>3521.1095270837127</v>
      </c>
      <c r="Q243" s="138">
        <f t="shared" si="46"/>
        <v>8809.8865550407118</v>
      </c>
      <c r="R243" s="138">
        <f t="shared" si="46"/>
        <v>8511.2612953334428</v>
      </c>
      <c r="S243" s="120"/>
      <c r="T243" s="138"/>
      <c r="U243" s="138"/>
      <c r="V243" s="138"/>
      <c r="W243" s="139"/>
      <c r="X243" s="126"/>
      <c r="Y243" s="127"/>
      <c r="Z243" s="127"/>
    </row>
    <row r="244" spans="1:26" ht="14" outlineLevel="1" x14ac:dyDescent="0.3">
      <c r="A244" s="198"/>
      <c r="B244" s="193" t="s">
        <v>157</v>
      </c>
      <c r="C244" s="16" t="s">
        <v>75</v>
      </c>
      <c r="D244" s="21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3"/>
      <c r="T244" s="22"/>
      <c r="U244" s="22"/>
      <c r="V244" s="22"/>
      <c r="W244" s="60"/>
      <c r="X244" s="126"/>
      <c r="Y244" s="127"/>
      <c r="Z244" s="127"/>
    </row>
    <row r="245" spans="1:26" ht="14" outlineLevel="1" x14ac:dyDescent="0.3">
      <c r="A245" s="198"/>
      <c r="B245" s="193"/>
      <c r="C245" s="18" t="s">
        <v>58</v>
      </c>
      <c r="D245" s="21" t="s">
        <v>76</v>
      </c>
      <c r="E245" s="140">
        <f>(E$252-SUM(E$248:E$251))*E68/SUM(E$68:E$70)</f>
        <v>1673163.4634950624</v>
      </c>
      <c r="F245" s="140">
        <f t="shared" ref="F245:P245" si="47">(F$252-SUM(F$248:F$251))*F68/SUM(F$68:F$70)</f>
        <v>10233968.909378964</v>
      </c>
      <c r="G245" s="140">
        <f t="shared" si="47"/>
        <v>20342162.02536555</v>
      </c>
      <c r="H245" s="140">
        <f t="shared" si="47"/>
        <v>12224684.438352708</v>
      </c>
      <c r="I245" s="140">
        <f t="shared" si="47"/>
        <v>1440900.6130651098</v>
      </c>
      <c r="J245" s="140">
        <f t="shared" si="47"/>
        <v>1272964.1690243944</v>
      </c>
      <c r="K245" s="140">
        <f>(K$252-SUM(K$248:K$251))*K68/SUM(K$68:K$70)</f>
        <v>6289456.830208567</v>
      </c>
      <c r="L245" s="140">
        <f t="shared" si="47"/>
        <v>7444765.5123621142</v>
      </c>
      <c r="M245" s="140">
        <f t="shared" si="47"/>
        <v>6778347.3461226672</v>
      </c>
      <c r="N245" s="140">
        <f t="shared" si="47"/>
        <v>2748191.8316021273</v>
      </c>
      <c r="O245" s="140">
        <f t="shared" si="47"/>
        <v>9222992.2874347661</v>
      </c>
      <c r="P245" s="140">
        <f t="shared" si="47"/>
        <v>4052651.1984315664</v>
      </c>
      <c r="Q245" s="140">
        <f t="shared" ref="Q245:R247" si="48">(Q$252-SUM(Q$248:Q$251))*Q68/SUM(Q$68:Q$70)</f>
        <v>934672.89999999991</v>
      </c>
      <c r="R245" s="140">
        <f t="shared" si="48"/>
        <v>2378739.9899999998</v>
      </c>
      <c r="S245" s="120"/>
      <c r="T245" s="138"/>
      <c r="U245" s="138"/>
      <c r="V245" s="138"/>
      <c r="W245" s="139"/>
      <c r="X245" s="126"/>
      <c r="Y245" s="127"/>
      <c r="Z245" s="127"/>
    </row>
    <row r="246" spans="1:26" ht="14" outlineLevel="1" x14ac:dyDescent="0.3">
      <c r="A246" s="198"/>
      <c r="B246" s="193"/>
      <c r="C246" s="18" t="s">
        <v>60</v>
      </c>
      <c r="D246" s="21" t="s">
        <v>76</v>
      </c>
      <c r="E246" s="140">
        <f>(E$252-SUM(E$248:E$251))*E69/SUM(E$68:E$70)</f>
        <v>206717.36087444334</v>
      </c>
      <c r="F246" s="140">
        <f t="shared" ref="F246:P246" si="49">(F$252-SUM(F$248:F$251))*F69/SUM(F$68:F$70)</f>
        <v>1797974.8366784994</v>
      </c>
      <c r="G246" s="140">
        <f t="shared" si="49"/>
        <v>2079889.2338772598</v>
      </c>
      <c r="H246" s="140">
        <f t="shared" si="49"/>
        <v>2259937.6997909271</v>
      </c>
      <c r="I246" s="140">
        <f t="shared" si="49"/>
        <v>0</v>
      </c>
      <c r="J246" s="140">
        <f t="shared" si="49"/>
        <v>1610677.2660640883</v>
      </c>
      <c r="K246" s="140">
        <f t="shared" si="49"/>
        <v>647620.52655620745</v>
      </c>
      <c r="L246" s="140">
        <f t="shared" si="49"/>
        <v>0</v>
      </c>
      <c r="M246" s="140">
        <f t="shared" si="49"/>
        <v>0</v>
      </c>
      <c r="N246" s="140">
        <f t="shared" si="49"/>
        <v>0</v>
      </c>
      <c r="O246" s="140">
        <f t="shared" si="49"/>
        <v>728712.44460132462</v>
      </c>
      <c r="P246" s="140">
        <f t="shared" si="49"/>
        <v>821853.88699348783</v>
      </c>
      <c r="Q246" s="140">
        <f t="shared" si="48"/>
        <v>0</v>
      </c>
      <c r="R246" s="140">
        <f t="shared" si="48"/>
        <v>0</v>
      </c>
      <c r="S246" s="120"/>
      <c r="T246" s="138"/>
      <c r="U246" s="138"/>
      <c r="V246" s="138"/>
      <c r="W246" s="139"/>
      <c r="X246" s="126"/>
      <c r="Y246" s="127"/>
      <c r="Z246" s="127"/>
    </row>
    <row r="247" spans="1:26" ht="14" outlineLevel="1" x14ac:dyDescent="0.3">
      <c r="A247" s="198"/>
      <c r="B247" s="193"/>
      <c r="C247" s="18" t="s">
        <v>61</v>
      </c>
      <c r="D247" s="21" t="s">
        <v>76</v>
      </c>
      <c r="E247" s="140">
        <f>(E$252-SUM(E$248:E$251))*E70/SUM(E$68:E$70)</f>
        <v>104313.16621064703</v>
      </c>
      <c r="F247" s="140">
        <f t="shared" ref="F247:P247" si="50">(F$252-SUM(F$248:F$251))*F70/SUM(F$68:F$70)</f>
        <v>2471205.485191992</v>
      </c>
      <c r="G247" s="140">
        <f t="shared" si="50"/>
        <v>113414.48928631582</v>
      </c>
      <c r="H247" s="140">
        <f t="shared" si="50"/>
        <v>1321282.5763778843</v>
      </c>
      <c r="I247" s="140">
        <f t="shared" si="50"/>
        <v>1764227.272409254</v>
      </c>
      <c r="J247" s="140">
        <f t="shared" si="50"/>
        <v>21834020.788701985</v>
      </c>
      <c r="K247" s="140">
        <f t="shared" si="50"/>
        <v>0</v>
      </c>
      <c r="L247" s="140">
        <f t="shared" si="50"/>
        <v>0</v>
      </c>
      <c r="M247" s="140">
        <f t="shared" si="50"/>
        <v>0</v>
      </c>
      <c r="N247" s="140">
        <f t="shared" si="50"/>
        <v>0</v>
      </c>
      <c r="O247" s="140">
        <f t="shared" si="50"/>
        <v>1403391.6183393479</v>
      </c>
      <c r="P247" s="140">
        <f t="shared" si="50"/>
        <v>3275998.6699289018</v>
      </c>
      <c r="Q247" s="140">
        <f t="shared" si="48"/>
        <v>0</v>
      </c>
      <c r="R247" s="140">
        <f t="shared" si="48"/>
        <v>0</v>
      </c>
      <c r="S247" s="120"/>
      <c r="T247" s="138"/>
      <c r="U247" s="138"/>
      <c r="V247" s="138"/>
      <c r="W247" s="139"/>
      <c r="X247" s="126"/>
      <c r="Y247" s="127"/>
      <c r="Z247" s="127"/>
    </row>
    <row r="248" spans="1:26" ht="14" outlineLevel="1" x14ac:dyDescent="0.3">
      <c r="A248" s="198"/>
      <c r="B248" s="193"/>
      <c r="C248" s="18" t="s">
        <v>62</v>
      </c>
      <c r="D248" s="21" t="s">
        <v>76</v>
      </c>
      <c r="E248" s="140">
        <f>E257*E237/1000*0.933</f>
        <v>5506.4192608434523</v>
      </c>
      <c r="F248" s="140">
        <f t="shared" ref="F248:P248" si="51">F257*F237/1000*0.933</f>
        <v>24811.749053657506</v>
      </c>
      <c r="G248" s="140">
        <f t="shared" si="51"/>
        <v>68922.277199165197</v>
      </c>
      <c r="H248" s="140">
        <f t="shared" si="51"/>
        <v>25436.273614121412</v>
      </c>
      <c r="I248" s="140">
        <f t="shared" si="51"/>
        <v>33532.428357788216</v>
      </c>
      <c r="J248" s="140">
        <f t="shared" si="51"/>
        <v>46343.992021649596</v>
      </c>
      <c r="K248" s="140">
        <f>K257*K237/1000*0.933</f>
        <v>22669.430066463472</v>
      </c>
      <c r="L248" s="140">
        <f t="shared" si="51"/>
        <v>13043.181578229756</v>
      </c>
      <c r="M248" s="140">
        <f t="shared" si="51"/>
        <v>12083.393730780555</v>
      </c>
      <c r="N248" s="140">
        <f t="shared" si="51"/>
        <v>4734.9344004003897</v>
      </c>
      <c r="O248" s="140">
        <f t="shared" si="51"/>
        <v>47451.300121552311</v>
      </c>
      <c r="P248" s="140">
        <f t="shared" si="51"/>
        <v>13857.032770752665</v>
      </c>
      <c r="Q248" s="140">
        <f>Q257*Q237/1000*0.933</f>
        <v>0</v>
      </c>
      <c r="R248" s="140">
        <f>R257*R237/1000*0.933</f>
        <v>0</v>
      </c>
      <c r="S248" s="120"/>
      <c r="T248" s="138"/>
      <c r="U248" s="138"/>
      <c r="V248" s="138"/>
      <c r="W248" s="139"/>
      <c r="X248" s="126"/>
      <c r="Y248" s="127"/>
      <c r="Z248" s="127"/>
    </row>
    <row r="249" spans="1:26" ht="14" outlineLevel="1" x14ac:dyDescent="0.3">
      <c r="A249" s="198"/>
      <c r="B249" s="193"/>
      <c r="C249" s="18" t="s">
        <v>63</v>
      </c>
      <c r="D249" s="21" t="s">
        <v>76</v>
      </c>
      <c r="E249" s="140">
        <f>E258*E238/1000*0.853</f>
        <v>4470.5521590035605</v>
      </c>
      <c r="F249" s="140">
        <f t="shared" ref="F249:P249" si="52">F258*F238/1000*0.853</f>
        <v>5827.7696968898572</v>
      </c>
      <c r="G249" s="140">
        <f t="shared" si="52"/>
        <v>11833.79827170727</v>
      </c>
      <c r="H249" s="140">
        <f t="shared" si="52"/>
        <v>6443.8868643592923</v>
      </c>
      <c r="I249" s="140">
        <f t="shared" si="52"/>
        <v>1296.6124178484779</v>
      </c>
      <c r="J249" s="140">
        <f t="shared" si="52"/>
        <v>6008.6841878801588</v>
      </c>
      <c r="K249" s="140">
        <f t="shared" si="52"/>
        <v>2519.4371687617131</v>
      </c>
      <c r="L249" s="140">
        <f t="shared" si="52"/>
        <v>1511.2760596571759</v>
      </c>
      <c r="M249" s="140">
        <f t="shared" si="52"/>
        <v>1042.6101465519755</v>
      </c>
      <c r="N249" s="140">
        <f t="shared" si="52"/>
        <v>581.56399747240948</v>
      </c>
      <c r="O249" s="140">
        <f t="shared" si="52"/>
        <v>2720.8695030101321</v>
      </c>
      <c r="P249" s="140">
        <f t="shared" si="52"/>
        <v>2556.4618752930201</v>
      </c>
      <c r="Q249" s="140">
        <f>Q258*Q238/1000*0.853</f>
        <v>0</v>
      </c>
      <c r="R249" s="140">
        <f>R258*R238/1000*0.853</f>
        <v>0</v>
      </c>
      <c r="S249" s="120"/>
      <c r="T249" s="138"/>
      <c r="U249" s="138"/>
      <c r="V249" s="138"/>
      <c r="W249" s="139"/>
      <c r="X249" s="126"/>
      <c r="Y249" s="127"/>
      <c r="Z249" s="127"/>
    </row>
    <row r="250" spans="1:26" ht="14" outlineLevel="1" x14ac:dyDescent="0.3">
      <c r="A250" s="198"/>
      <c r="B250" s="193"/>
      <c r="C250" s="18" t="s">
        <v>64</v>
      </c>
      <c r="D250" s="21" t="s">
        <v>76</v>
      </c>
      <c r="E250" s="140">
        <f>E259*E239/1000</f>
        <v>0</v>
      </c>
      <c r="F250" s="140">
        <f t="shared" ref="F250:P251" si="53">F259*F239/1000</f>
        <v>0</v>
      </c>
      <c r="G250" s="140">
        <f t="shared" si="53"/>
        <v>0</v>
      </c>
      <c r="H250" s="140">
        <f t="shared" si="53"/>
        <v>0</v>
      </c>
      <c r="I250" s="140">
        <f t="shared" si="53"/>
        <v>0</v>
      </c>
      <c r="J250" s="140">
        <f t="shared" si="53"/>
        <v>0</v>
      </c>
      <c r="K250" s="140">
        <f t="shared" si="53"/>
        <v>0</v>
      </c>
      <c r="L250" s="140">
        <f t="shared" si="53"/>
        <v>0</v>
      </c>
      <c r="M250" s="140">
        <f t="shared" si="53"/>
        <v>0</v>
      </c>
      <c r="N250" s="140">
        <f t="shared" si="53"/>
        <v>0</v>
      </c>
      <c r="O250" s="140">
        <f t="shared" si="53"/>
        <v>0</v>
      </c>
      <c r="P250" s="140">
        <f t="shared" si="53"/>
        <v>0</v>
      </c>
      <c r="Q250" s="140">
        <f>Q259*Q239/1000</f>
        <v>0</v>
      </c>
      <c r="R250" s="140">
        <f>R259*R239/1000</f>
        <v>0</v>
      </c>
      <c r="S250" s="120"/>
      <c r="T250" s="138"/>
      <c r="U250" s="138"/>
      <c r="V250" s="138"/>
      <c r="W250" s="139"/>
      <c r="X250" s="126"/>
      <c r="Y250" s="127"/>
      <c r="Z250" s="127"/>
    </row>
    <row r="251" spans="1:26" ht="14" outlineLevel="1" x14ac:dyDescent="0.3">
      <c r="A251" s="198"/>
      <c r="B251" s="193"/>
      <c r="C251" s="18" t="s">
        <v>65</v>
      </c>
      <c r="D251" s="21" t="s">
        <v>76</v>
      </c>
      <c r="E251" s="140">
        <f>E260*E240/1000</f>
        <v>0</v>
      </c>
      <c r="F251" s="140">
        <f t="shared" si="53"/>
        <v>0</v>
      </c>
      <c r="G251" s="140">
        <f t="shared" si="53"/>
        <v>0</v>
      </c>
      <c r="H251" s="140">
        <f t="shared" si="53"/>
        <v>0</v>
      </c>
      <c r="I251" s="140">
        <f t="shared" si="53"/>
        <v>0</v>
      </c>
      <c r="J251" s="140">
        <f t="shared" si="53"/>
        <v>0</v>
      </c>
      <c r="K251" s="140">
        <f t="shared" si="53"/>
        <v>0</v>
      </c>
      <c r="L251" s="140">
        <f t="shared" si="53"/>
        <v>0</v>
      </c>
      <c r="M251" s="140">
        <f t="shared" si="53"/>
        <v>0</v>
      </c>
      <c r="N251" s="140">
        <f t="shared" si="53"/>
        <v>0</v>
      </c>
      <c r="O251" s="140">
        <f t="shared" si="53"/>
        <v>0</v>
      </c>
      <c r="P251" s="140">
        <f t="shared" si="53"/>
        <v>0</v>
      </c>
      <c r="Q251" s="140">
        <f>Q260*Q240/1000</f>
        <v>0</v>
      </c>
      <c r="R251" s="140">
        <f>R260*R240/1000</f>
        <v>0</v>
      </c>
      <c r="S251" s="120"/>
      <c r="T251" s="138"/>
      <c r="U251" s="138"/>
      <c r="V251" s="138"/>
      <c r="W251" s="139"/>
      <c r="X251" s="126"/>
      <c r="Y251" s="127"/>
      <c r="Z251" s="127"/>
    </row>
    <row r="252" spans="1:26" s="2" customFormat="1" ht="14" outlineLevel="1" x14ac:dyDescent="0.3">
      <c r="A252" s="198"/>
      <c r="B252" s="74"/>
      <c r="C252" s="59" t="s">
        <v>77</v>
      </c>
      <c r="D252" s="106" t="s">
        <v>76</v>
      </c>
      <c r="E252" s="141">
        <f>E22*E16</f>
        <v>1994170.9619999998</v>
      </c>
      <c r="F252" s="141">
        <f t="shared" ref="F252:R252" si="54">F22*F16</f>
        <v>14533788.750000004</v>
      </c>
      <c r="G252" s="141">
        <f t="shared" si="54"/>
        <v>22616221.823999997</v>
      </c>
      <c r="H252" s="141">
        <f t="shared" si="54"/>
        <v>15837784.875</v>
      </c>
      <c r="I252" s="141">
        <f>I22*I16</f>
        <v>3239956.92625</v>
      </c>
      <c r="J252" s="141">
        <f>J22*J16</f>
        <v>24770014.899999999</v>
      </c>
      <c r="K252" s="141">
        <f t="shared" si="54"/>
        <v>6962266.2240000004</v>
      </c>
      <c r="L252" s="141">
        <f t="shared" si="54"/>
        <v>7459319.9700000007</v>
      </c>
      <c r="M252" s="141">
        <f t="shared" si="54"/>
        <v>6791473.3499999996</v>
      </c>
      <c r="N252" s="141">
        <f t="shared" si="54"/>
        <v>2753508.33</v>
      </c>
      <c r="O252" s="141">
        <f t="shared" si="54"/>
        <v>11405268.520000001</v>
      </c>
      <c r="P252" s="141">
        <f t="shared" si="54"/>
        <v>8166917.2500000009</v>
      </c>
      <c r="Q252" s="141">
        <f>Q22*Q16</f>
        <v>934672.89999999991</v>
      </c>
      <c r="R252" s="141">
        <f t="shared" si="54"/>
        <v>2378739.9899999998</v>
      </c>
      <c r="S252" s="120"/>
      <c r="T252" s="141"/>
      <c r="U252" s="141"/>
      <c r="V252" s="141"/>
      <c r="W252" s="141"/>
      <c r="X252" s="126"/>
      <c r="Y252" s="142"/>
      <c r="Z252" s="142"/>
    </row>
    <row r="253" spans="1:26" ht="14" customHeight="1" outlineLevel="1" x14ac:dyDescent="0.3">
      <c r="A253" s="198"/>
      <c r="B253" s="193" t="s">
        <v>158</v>
      </c>
      <c r="C253" s="59" t="s">
        <v>68</v>
      </c>
      <c r="D253" s="21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3"/>
      <c r="T253" s="22"/>
      <c r="U253" s="22"/>
      <c r="V253" s="22"/>
      <c r="W253" s="60"/>
      <c r="X253" s="126"/>
      <c r="Y253" s="127"/>
      <c r="Z253" s="127"/>
    </row>
    <row r="254" spans="1:26" ht="14" outlineLevel="1" x14ac:dyDescent="0.3">
      <c r="A254" s="198"/>
      <c r="B254" s="193"/>
      <c r="C254" s="18" t="s">
        <v>58</v>
      </c>
      <c r="D254" s="21" t="s">
        <v>69</v>
      </c>
      <c r="E254" s="140">
        <f>IFERROR(E245/E$243*1000,0)</f>
        <v>488380.74048726656</v>
      </c>
      <c r="F254" s="140">
        <f t="shared" ref="F254:P254" si="55">IFERROR(F245/F$243*1000,0)</f>
        <v>2853477.4075237522</v>
      </c>
      <c r="G254" s="140">
        <f t="shared" si="55"/>
        <v>6210736.0325058531</v>
      </c>
      <c r="H254" s="140">
        <f t="shared" si="55"/>
        <v>3540722.1194880018</v>
      </c>
      <c r="I254" s="140">
        <f>IFERROR(I245/I$243*1000,0)</f>
        <v>433366.0756476667</v>
      </c>
      <c r="J254" s="140">
        <f t="shared" si="55"/>
        <v>341486.29617174418</v>
      </c>
      <c r="K254" s="140">
        <f>IFERROR(K245/K$243*1000,0)</f>
        <v>1891538.1365397379</v>
      </c>
      <c r="L254" s="140">
        <f t="shared" si="55"/>
        <v>2250535.750897632</v>
      </c>
      <c r="M254" s="140">
        <f t="shared" si="55"/>
        <v>2085709.5129458343</v>
      </c>
      <c r="N254" s="140">
        <f t="shared" si="55"/>
        <v>851384.28010760131</v>
      </c>
      <c r="O254" s="140">
        <f t="shared" si="55"/>
        <v>2856517.9516632827</v>
      </c>
      <c r="P254" s="140">
        <f t="shared" si="55"/>
        <v>1150958.5735005785</v>
      </c>
      <c r="Q254" s="140">
        <f>IFERROR(Q245/Q$243*1000,0)</f>
        <v>106093.63629832582</v>
      </c>
      <c r="R254" s="140">
        <f>IFERROR(R245/R$243*1000,0)</f>
        <v>279481.49016459129</v>
      </c>
      <c r="S254" s="141">
        <f>SUM(Q254:R254)</f>
        <v>385575.12646291708</v>
      </c>
      <c r="T254" s="140"/>
      <c r="U254" s="140"/>
      <c r="V254" s="140"/>
      <c r="W254" s="168"/>
      <c r="X254" s="66">
        <f t="shared" ref="X254:X260" si="56">SUM(E254:P254,S254:W254)</f>
        <v>25340388.003941868</v>
      </c>
      <c r="Y254" s="127"/>
      <c r="Z254" s="127"/>
    </row>
    <row r="255" spans="1:26" ht="14" outlineLevel="1" x14ac:dyDescent="0.3">
      <c r="A255" s="198"/>
      <c r="B255" s="193"/>
      <c r="C255" s="18" t="s">
        <v>60</v>
      </c>
      <c r="D255" s="21" t="s">
        <v>69</v>
      </c>
      <c r="E255" s="140">
        <f t="shared" ref="E255:Q256" si="57">IFERROR(E246/E$243*1000,0)</f>
        <v>60338.861072513537</v>
      </c>
      <c r="F255" s="140">
        <f t="shared" si="57"/>
        <v>501318.75728647714</v>
      </c>
      <c r="G255" s="140">
        <f t="shared" si="57"/>
        <v>635018.19483862654</v>
      </c>
      <c r="H255" s="140">
        <f t="shared" si="57"/>
        <v>654561.79606651864</v>
      </c>
      <c r="I255" s="140">
        <f t="shared" si="57"/>
        <v>0</v>
      </c>
      <c r="J255" s="140">
        <f t="shared" si="57"/>
        <v>432081.45782909001</v>
      </c>
      <c r="K255" s="140">
        <f t="shared" si="57"/>
        <v>194770.22532427331</v>
      </c>
      <c r="L255" s="140">
        <f t="shared" si="57"/>
        <v>0</v>
      </c>
      <c r="M255" s="140">
        <f t="shared" si="57"/>
        <v>0</v>
      </c>
      <c r="N255" s="140">
        <f t="shared" si="57"/>
        <v>0</v>
      </c>
      <c r="O255" s="140">
        <f t="shared" si="57"/>
        <v>225694.66770996057</v>
      </c>
      <c r="P255" s="140">
        <f t="shared" si="57"/>
        <v>233407.64627511363</v>
      </c>
      <c r="Q255" s="140">
        <f t="shared" si="57"/>
        <v>0</v>
      </c>
      <c r="R255" s="140">
        <f>IFERROR(R246/R$243*1000,0)</f>
        <v>0</v>
      </c>
      <c r="S255" s="141">
        <f>SUM(Q255:R255)</f>
        <v>0</v>
      </c>
      <c r="T255" s="140"/>
      <c r="U255" s="140"/>
      <c r="V255" s="140"/>
      <c r="W255" s="168"/>
      <c r="X255" s="66">
        <f t="shared" si="56"/>
        <v>2937191.6064025732</v>
      </c>
      <c r="Y255" s="127"/>
      <c r="Z255" s="127"/>
    </row>
    <row r="256" spans="1:26" ht="14" outlineLevel="1" x14ac:dyDescent="0.3">
      <c r="A256" s="198"/>
      <c r="B256" s="193"/>
      <c r="C256" s="18" t="s">
        <v>61</v>
      </c>
      <c r="D256" s="21" t="s">
        <v>69</v>
      </c>
      <c r="E256" s="140">
        <f t="shared" si="57"/>
        <v>30448.035991719138</v>
      </c>
      <c r="F256" s="140">
        <f t="shared" si="57"/>
        <v>689031.7025373918</v>
      </c>
      <c r="G256" s="140">
        <f t="shared" si="57"/>
        <v>34626.971033877249</v>
      </c>
      <c r="H256" s="140">
        <f t="shared" si="57"/>
        <v>382692.45049777953</v>
      </c>
      <c r="I256" s="140">
        <f t="shared" si="57"/>
        <v>530609.98285524198</v>
      </c>
      <c r="J256" s="140">
        <f t="shared" si="57"/>
        <v>5857210.337181001</v>
      </c>
      <c r="K256" s="140">
        <f t="shared" si="57"/>
        <v>0</v>
      </c>
      <c r="L256" s="140">
        <f t="shared" si="57"/>
        <v>0</v>
      </c>
      <c r="M256" s="140">
        <f t="shared" si="57"/>
        <v>0</v>
      </c>
      <c r="N256" s="140">
        <f t="shared" si="57"/>
        <v>0</v>
      </c>
      <c r="O256" s="140">
        <f t="shared" si="57"/>
        <v>434654.31023526558</v>
      </c>
      <c r="P256" s="140">
        <f t="shared" si="57"/>
        <v>930388.17586631025</v>
      </c>
      <c r="Q256" s="140">
        <f t="shared" si="57"/>
        <v>0</v>
      </c>
      <c r="R256" s="140">
        <f>IFERROR(R247/R$243*1000,0)</f>
        <v>0</v>
      </c>
      <c r="S256" s="141">
        <f>SUM(Q256:R256)</f>
        <v>0</v>
      </c>
      <c r="T256" s="140"/>
      <c r="U256" s="140"/>
      <c r="V256" s="140"/>
      <c r="W256" s="168"/>
      <c r="X256" s="66">
        <f t="shared" si="56"/>
        <v>8889661.9661985859</v>
      </c>
      <c r="Y256" s="127"/>
      <c r="Z256" s="127"/>
    </row>
    <row r="257" spans="1:26" ht="14" outlineLevel="1" x14ac:dyDescent="0.3">
      <c r="A257" s="198"/>
      <c r="B257" s="193"/>
      <c r="C257" s="18" t="s">
        <v>62</v>
      </c>
      <c r="D257" s="21" t="s">
        <v>69</v>
      </c>
      <c r="E257" s="138">
        <f>E$22*E265</f>
        <v>547.68399436756488</v>
      </c>
      <c r="F257" s="140">
        <f t="shared" ref="F257:S260" si="58">F$22*F265</f>
        <v>2467.8465596663045</v>
      </c>
      <c r="G257" s="140">
        <f t="shared" si="58"/>
        <v>7147.0315805505415</v>
      </c>
      <c r="H257" s="140">
        <f t="shared" si="58"/>
        <v>2641.4082644449031</v>
      </c>
      <c r="I257" s="140">
        <f t="shared" si="58"/>
        <v>3564.5189839854925</v>
      </c>
      <c r="J257" s="140">
        <f t="shared" si="58"/>
        <v>4887.8791816035464</v>
      </c>
      <c r="K257" s="140">
        <f>K$22*K265</f>
        <v>2258.9580417603329</v>
      </c>
      <c r="L257" s="140">
        <f t="shared" si="58"/>
        <v>1368.5590016394312</v>
      </c>
      <c r="M257" s="140">
        <f t="shared" si="58"/>
        <v>1283.0511870921966</v>
      </c>
      <c r="N257" s="140">
        <f t="shared" si="58"/>
        <v>502.76961411609648</v>
      </c>
      <c r="O257" s="140">
        <f t="shared" si="58"/>
        <v>4904.8936805874291</v>
      </c>
      <c r="P257" s="140">
        <f>P$22*P265</f>
        <v>1439.4383752877845</v>
      </c>
      <c r="Q257" s="140">
        <f t="shared" si="58"/>
        <v>0</v>
      </c>
      <c r="R257" s="140">
        <f t="shared" si="58"/>
        <v>0</v>
      </c>
      <c r="S257" s="140">
        <f t="shared" si="58"/>
        <v>0</v>
      </c>
      <c r="T257" s="140"/>
      <c r="U257" s="140"/>
      <c r="V257" s="140"/>
      <c r="W257" s="140"/>
      <c r="X257" s="66">
        <f t="shared" si="56"/>
        <v>33014.038465101621</v>
      </c>
      <c r="Y257" s="127"/>
      <c r="Z257" s="127"/>
    </row>
    <row r="258" spans="1:26" ht="14" outlineLevel="1" x14ac:dyDescent="0.3">
      <c r="A258" s="198"/>
      <c r="B258" s="193"/>
      <c r="C258" s="18" t="s">
        <v>63</v>
      </c>
      <c r="D258" s="21" t="s">
        <v>69</v>
      </c>
      <c r="E258" s="138">
        <f>E$22*E266</f>
        <v>454.05240563243495</v>
      </c>
      <c r="F258" s="140">
        <f t="shared" si="58"/>
        <v>591.89844033369627</v>
      </c>
      <c r="G258" s="140">
        <f t="shared" si="58"/>
        <v>1266.7414194494577</v>
      </c>
      <c r="H258" s="140">
        <f t="shared" si="58"/>
        <v>692.86223555509707</v>
      </c>
      <c r="I258" s="140">
        <f t="shared" si="58"/>
        <v>142.81236601450826</v>
      </c>
      <c r="J258" s="140">
        <f t="shared" si="58"/>
        <v>665.93581839645367</v>
      </c>
      <c r="K258" s="140">
        <f t="shared" si="58"/>
        <v>269.09795823966704</v>
      </c>
      <c r="L258" s="140">
        <f t="shared" si="58"/>
        <v>166.28049836056869</v>
      </c>
      <c r="M258" s="140">
        <f t="shared" si="58"/>
        <v>114.37131290780316</v>
      </c>
      <c r="N258" s="140">
        <f t="shared" si="58"/>
        <v>63.795885883903551</v>
      </c>
      <c r="O258" s="140">
        <f t="shared" si="58"/>
        <v>299.031119412571</v>
      </c>
      <c r="P258" s="140">
        <f t="shared" si="58"/>
        <v>279.91262471221563</v>
      </c>
      <c r="Q258" s="140">
        <f t="shared" si="58"/>
        <v>0</v>
      </c>
      <c r="R258" s="140">
        <f t="shared" si="58"/>
        <v>0</v>
      </c>
      <c r="S258" s="140">
        <f t="shared" si="58"/>
        <v>0</v>
      </c>
      <c r="T258" s="140"/>
      <c r="U258" s="140"/>
      <c r="V258" s="140"/>
      <c r="W258" s="140"/>
      <c r="X258" s="66">
        <f t="shared" si="56"/>
        <v>5006.7920848983767</v>
      </c>
      <c r="Y258" s="127"/>
      <c r="Z258" s="127"/>
    </row>
    <row r="259" spans="1:26" ht="14" outlineLevel="1" x14ac:dyDescent="0.3">
      <c r="A259" s="198"/>
      <c r="B259" s="193"/>
      <c r="C259" s="18" t="s">
        <v>64</v>
      </c>
      <c r="D259" s="21" t="s">
        <v>69</v>
      </c>
      <c r="E259" s="140">
        <f>E$22*E267</f>
        <v>0</v>
      </c>
      <c r="F259" s="140">
        <f t="shared" si="58"/>
        <v>0</v>
      </c>
      <c r="G259" s="140">
        <f t="shared" si="58"/>
        <v>0</v>
      </c>
      <c r="H259" s="140">
        <f t="shared" si="58"/>
        <v>0</v>
      </c>
      <c r="I259" s="140">
        <f t="shared" si="58"/>
        <v>0</v>
      </c>
      <c r="J259" s="140">
        <f t="shared" si="58"/>
        <v>0</v>
      </c>
      <c r="K259" s="140">
        <f t="shared" si="58"/>
        <v>0</v>
      </c>
      <c r="L259" s="140">
        <f t="shared" si="58"/>
        <v>0</v>
      </c>
      <c r="M259" s="140">
        <f t="shared" si="58"/>
        <v>0</v>
      </c>
      <c r="N259" s="140">
        <f t="shared" si="58"/>
        <v>0</v>
      </c>
      <c r="O259" s="140">
        <f t="shared" si="58"/>
        <v>0</v>
      </c>
      <c r="P259" s="140">
        <f t="shared" si="58"/>
        <v>0</v>
      </c>
      <c r="Q259" s="140">
        <f t="shared" si="58"/>
        <v>0</v>
      </c>
      <c r="R259" s="140">
        <f t="shared" si="58"/>
        <v>0</v>
      </c>
      <c r="S259" s="140">
        <f t="shared" si="58"/>
        <v>0</v>
      </c>
      <c r="T259" s="140"/>
      <c r="U259" s="140"/>
      <c r="V259" s="140"/>
      <c r="W259" s="140"/>
      <c r="X259" s="66">
        <f t="shared" si="56"/>
        <v>0</v>
      </c>
      <c r="Y259" s="127"/>
      <c r="Z259" s="127"/>
    </row>
    <row r="260" spans="1:26" ht="14" outlineLevel="1" x14ac:dyDescent="0.3">
      <c r="A260" s="198"/>
      <c r="B260" s="193"/>
      <c r="C260" s="18" t="s">
        <v>65</v>
      </c>
      <c r="D260" s="21" t="s">
        <v>69</v>
      </c>
      <c r="E260" s="140">
        <f>E$22*E268</f>
        <v>0</v>
      </c>
      <c r="F260" s="140">
        <f t="shared" si="58"/>
        <v>0</v>
      </c>
      <c r="G260" s="140">
        <f t="shared" si="58"/>
        <v>0</v>
      </c>
      <c r="H260" s="140">
        <f t="shared" si="58"/>
        <v>0</v>
      </c>
      <c r="I260" s="140">
        <f t="shared" si="58"/>
        <v>0</v>
      </c>
      <c r="J260" s="140">
        <f t="shared" si="58"/>
        <v>0</v>
      </c>
      <c r="K260" s="140">
        <f t="shared" si="58"/>
        <v>0</v>
      </c>
      <c r="L260" s="140">
        <f t="shared" si="58"/>
        <v>0</v>
      </c>
      <c r="M260" s="140">
        <f t="shared" si="58"/>
        <v>0</v>
      </c>
      <c r="N260" s="140">
        <f t="shared" si="58"/>
        <v>0</v>
      </c>
      <c r="O260" s="140">
        <f t="shared" si="58"/>
        <v>0</v>
      </c>
      <c r="P260" s="140">
        <f t="shared" si="58"/>
        <v>0</v>
      </c>
      <c r="Q260" s="140">
        <f t="shared" si="58"/>
        <v>0</v>
      </c>
      <c r="R260" s="140">
        <f t="shared" si="58"/>
        <v>0</v>
      </c>
      <c r="S260" s="140">
        <f t="shared" si="58"/>
        <v>0</v>
      </c>
      <c r="T260" s="140"/>
      <c r="U260" s="140"/>
      <c r="V260" s="140"/>
      <c r="W260" s="140"/>
      <c r="X260" s="66">
        <f t="shared" si="56"/>
        <v>0</v>
      </c>
      <c r="Y260" s="127"/>
      <c r="Z260" s="127"/>
    </row>
    <row r="261" spans="1:26" ht="14" outlineLevel="1" x14ac:dyDescent="0.3">
      <c r="A261" s="198"/>
      <c r="B261" s="193" t="s">
        <v>159</v>
      </c>
      <c r="C261" s="59" t="s">
        <v>71</v>
      </c>
      <c r="D261" s="21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3"/>
      <c r="T261" s="22"/>
      <c r="U261" s="22"/>
      <c r="V261" s="22"/>
      <c r="W261" s="60"/>
      <c r="X261" s="126"/>
      <c r="Y261" s="127"/>
      <c r="Z261" s="127"/>
    </row>
    <row r="262" spans="1:26" ht="14" outlineLevel="1" x14ac:dyDescent="0.3">
      <c r="A262" s="198"/>
      <c r="B262" s="193"/>
      <c r="C262" s="18" t="s">
        <v>58</v>
      </c>
      <c r="D262" s="21" t="s">
        <v>160</v>
      </c>
      <c r="E262" s="138">
        <f>IFERROR(E254/E$22/1000,0)</f>
        <v>0.68254786057706729</v>
      </c>
      <c r="F262" s="138">
        <f t="shared" ref="F262:R262" si="59">IFERROR(F254/F$22/1000,0)</f>
        <v>0.46629333613156515</v>
      </c>
      <c r="G262" s="138">
        <f t="shared" si="59"/>
        <v>0.73816301349060087</v>
      </c>
      <c r="H262" s="138">
        <f t="shared" si="59"/>
        <v>0.5309590387894445</v>
      </c>
      <c r="I262" s="138">
        <f t="shared" si="59"/>
        <v>0.32847311383967426</v>
      </c>
      <c r="J262" s="138">
        <f t="shared" si="59"/>
        <v>3.0743398562226524E-2</v>
      </c>
      <c r="K262" s="138">
        <f>IFERROR(K254/K$22/1000,0)</f>
        <v>0.74821844790611358</v>
      </c>
      <c r="L262" s="138">
        <f t="shared" si="59"/>
        <v>0.73315019286955796</v>
      </c>
      <c r="M262" s="138">
        <f t="shared" si="59"/>
        <v>0.74627019135080286</v>
      </c>
      <c r="N262" s="138">
        <f t="shared" si="59"/>
        <v>0.75135556269098747</v>
      </c>
      <c r="O262" s="138">
        <f t="shared" si="59"/>
        <v>0.65869928443161574</v>
      </c>
      <c r="P262" s="138">
        <f t="shared" si="59"/>
        <v>0.33470727428563984</v>
      </c>
      <c r="Q262" s="138">
        <f t="shared" si="59"/>
        <v>0.32917563488268986</v>
      </c>
      <c r="R262" s="138">
        <f t="shared" si="59"/>
        <v>0.23909499771975637</v>
      </c>
      <c r="S262" s="141"/>
      <c r="T262" s="138"/>
      <c r="U262" s="138"/>
      <c r="V262" s="138"/>
      <c r="W262" s="139"/>
      <c r="X262" s="126"/>
      <c r="Y262" s="127"/>
      <c r="Z262" s="127"/>
    </row>
    <row r="263" spans="1:26" ht="14" outlineLevel="1" x14ac:dyDescent="0.3">
      <c r="A263" s="198"/>
      <c r="B263" s="193"/>
      <c r="C263" s="18" t="s">
        <v>60</v>
      </c>
      <c r="D263" s="21" t="s">
        <v>160</v>
      </c>
      <c r="E263" s="138">
        <f t="shared" ref="E263:R264" si="60">IFERROR(E255/E$22/1000,0)</f>
        <v>8.4327978399825504E-2</v>
      </c>
      <c r="F263" s="138">
        <f t="shared" si="60"/>
        <v>8.1921656426675593E-2</v>
      </c>
      <c r="G263" s="138">
        <f t="shared" si="60"/>
        <v>7.5473654309264893E-2</v>
      </c>
      <c r="H263" s="138">
        <f t="shared" si="60"/>
        <v>9.8156672661459027E-2</v>
      </c>
      <c r="I263" s="138">
        <f t="shared" si="60"/>
        <v>0</v>
      </c>
      <c r="J263" s="138">
        <f t="shared" si="60"/>
        <v>3.8899518423740259E-2</v>
      </c>
      <c r="K263" s="138">
        <f t="shared" si="60"/>
        <v>7.7043477408836394E-2</v>
      </c>
      <c r="L263" s="138">
        <f t="shared" si="60"/>
        <v>0</v>
      </c>
      <c r="M263" s="138">
        <f t="shared" si="60"/>
        <v>0</v>
      </c>
      <c r="N263" s="138">
        <f t="shared" si="60"/>
        <v>0</v>
      </c>
      <c r="O263" s="138">
        <f t="shared" si="60"/>
        <v>5.2044103568128552E-2</v>
      </c>
      <c r="P263" s="138">
        <f t="shared" si="60"/>
        <v>6.7876671568258481E-2</v>
      </c>
      <c r="Q263" s="138">
        <f t="shared" si="60"/>
        <v>0</v>
      </c>
      <c r="R263" s="138">
        <f t="shared" si="60"/>
        <v>0</v>
      </c>
      <c r="S263" s="141">
        <f>SUM(Q263:R263)</f>
        <v>0</v>
      </c>
      <c r="T263" s="138"/>
      <c r="U263" s="138"/>
      <c r="V263" s="138"/>
      <c r="W263" s="139"/>
      <c r="X263" s="126"/>
      <c r="Y263" s="127"/>
      <c r="Z263" s="127"/>
    </row>
    <row r="264" spans="1:26" ht="14" outlineLevel="1" x14ac:dyDescent="0.3">
      <c r="A264" s="198"/>
      <c r="B264" s="193"/>
      <c r="C264" s="18" t="s">
        <v>61</v>
      </c>
      <c r="D264" s="21" t="s">
        <v>160</v>
      </c>
      <c r="E264" s="138">
        <f t="shared" si="60"/>
        <v>4.2553360732830309E-2</v>
      </c>
      <c r="F264" s="138">
        <f t="shared" si="60"/>
        <v>0.11259626252145058</v>
      </c>
      <c r="G264" s="138">
        <f t="shared" si="60"/>
        <v>4.1155104890371122E-3</v>
      </c>
      <c r="H264" s="138">
        <f t="shared" si="60"/>
        <v>5.7387733013530173E-2</v>
      </c>
      <c r="I264" s="138">
        <f t="shared" si="60"/>
        <v>0.4021798730839718</v>
      </c>
      <c r="J264" s="138">
        <f t="shared" si="60"/>
        <v>0.52731413786568337</v>
      </c>
      <c r="K264" s="138">
        <f t="shared" si="60"/>
        <v>0</v>
      </c>
      <c r="L264" s="138">
        <f t="shared" si="60"/>
        <v>0</v>
      </c>
      <c r="M264" s="138">
        <f t="shared" si="60"/>
        <v>0</v>
      </c>
      <c r="N264" s="138">
        <f t="shared" si="60"/>
        <v>0</v>
      </c>
      <c r="O264" s="138">
        <f t="shared" si="60"/>
        <v>0.1002291909141959</v>
      </c>
      <c r="P264" s="138">
        <f t="shared" si="60"/>
        <v>0.2705637696625966</v>
      </c>
      <c r="Q264" s="138">
        <f t="shared" si="60"/>
        <v>0</v>
      </c>
      <c r="R264" s="138">
        <f t="shared" si="60"/>
        <v>0</v>
      </c>
      <c r="S264" s="141">
        <f>SUM(Q264:R264)</f>
        <v>0</v>
      </c>
      <c r="T264" s="138"/>
      <c r="U264" s="138"/>
      <c r="V264" s="138"/>
      <c r="W264" s="139"/>
      <c r="X264" s="126"/>
      <c r="Y264" s="127"/>
      <c r="Z264" s="127"/>
    </row>
    <row r="265" spans="1:26" ht="14" outlineLevel="1" x14ac:dyDescent="0.3">
      <c r="A265" s="198"/>
      <c r="B265" s="193"/>
      <c r="C265" s="18" t="s">
        <v>62</v>
      </c>
      <c r="D265" s="21" t="s">
        <v>160</v>
      </c>
      <c r="E265" s="138">
        <f>IFERROR(E$17*E63/SUM(E$63:E$66),0)</f>
        <v>0.76542850206360757</v>
      </c>
      <c r="F265" s="138">
        <f t="shared" ref="F265:S268" si="61">IFERROR(F$17*F63/SUM(F$63:F$66),0)</f>
        <v>0.403276508281949</v>
      </c>
      <c r="G265" s="138">
        <f t="shared" si="61"/>
        <v>0.84944430763113554</v>
      </c>
      <c r="H265" s="138">
        <f t="shared" si="61"/>
        <v>0.39609987618654563</v>
      </c>
      <c r="I265" s="138">
        <f t="shared" si="61"/>
        <v>2.7017542807440811</v>
      </c>
      <c r="J265" s="138">
        <f t="shared" si="61"/>
        <v>0.44004699306724715</v>
      </c>
      <c r="K265" s="138">
        <f t="shared" si="61"/>
        <v>0.89355538079865826</v>
      </c>
      <c r="L265" s="138">
        <f t="shared" si="61"/>
        <v>0.44583130732543408</v>
      </c>
      <c r="M265" s="138">
        <f t="shared" si="61"/>
        <v>0.45907776176932774</v>
      </c>
      <c r="N265" s="138">
        <f t="shared" si="61"/>
        <v>0.44369946115329689</v>
      </c>
      <c r="O265" s="138">
        <f t="shared" si="61"/>
        <v>1.131044863812197</v>
      </c>
      <c r="P265" s="138">
        <f t="shared" si="61"/>
        <v>0.4185993364030336</v>
      </c>
      <c r="Q265" s="138">
        <f t="shared" si="61"/>
        <v>0</v>
      </c>
      <c r="R265" s="138">
        <f t="shared" si="61"/>
        <v>0</v>
      </c>
      <c r="S265" s="138">
        <f t="shared" si="61"/>
        <v>0</v>
      </c>
      <c r="T265" s="138"/>
      <c r="U265" s="138"/>
      <c r="V265" s="138"/>
      <c r="W265" s="138"/>
      <c r="X265" s="126"/>
      <c r="Y265" s="127"/>
      <c r="Z265" s="127"/>
    </row>
    <row r="266" spans="1:26" ht="14" outlineLevel="1" x14ac:dyDescent="0.3">
      <c r="A266" s="198"/>
      <c r="B266" s="193"/>
      <c r="C266" s="18" t="s">
        <v>63</v>
      </c>
      <c r="D266" s="21" t="s">
        <v>160</v>
      </c>
      <c r="E266" s="138">
        <f>IFERROR(E$17*E64/SUM(E$63:E$66),0)</f>
        <v>0.63457149793639223</v>
      </c>
      <c r="F266" s="138">
        <f t="shared" si="61"/>
        <v>9.672349171805103E-2</v>
      </c>
      <c r="G266" s="138">
        <f t="shared" si="61"/>
        <v>0.15055569236886446</v>
      </c>
      <c r="H266" s="138">
        <f t="shared" si="61"/>
        <v>0.1039001238134544</v>
      </c>
      <c r="I266" s="138">
        <f t="shared" si="61"/>
        <v>0.10824571925591928</v>
      </c>
      <c r="J266" s="138">
        <f t="shared" si="61"/>
        <v>5.9953006932752864E-2</v>
      </c>
      <c r="K266" s="138">
        <f t="shared" si="61"/>
        <v>0.10644461920134167</v>
      </c>
      <c r="L266" s="138">
        <f t="shared" si="61"/>
        <v>5.4168692674565873E-2</v>
      </c>
      <c r="M266" s="138">
        <f t="shared" si="61"/>
        <v>4.0922238230672245E-2</v>
      </c>
      <c r="N266" s="138">
        <f t="shared" si="61"/>
        <v>5.6300538846703115E-2</v>
      </c>
      <c r="O266" s="138">
        <f t="shared" si="61"/>
        <v>6.895513618780294E-2</v>
      </c>
      <c r="P266" s="138">
        <f t="shared" si="61"/>
        <v>8.1400663596966419E-2</v>
      </c>
      <c r="Q266" s="138">
        <f t="shared" si="61"/>
        <v>0</v>
      </c>
      <c r="R266" s="138">
        <f t="shared" si="61"/>
        <v>0</v>
      </c>
      <c r="S266" s="138">
        <f t="shared" si="61"/>
        <v>0</v>
      </c>
      <c r="T266" s="138"/>
      <c r="U266" s="138"/>
      <c r="V266" s="138"/>
      <c r="W266" s="138"/>
      <c r="X266" s="126"/>
      <c r="Y266" s="127"/>
      <c r="Z266" s="127"/>
    </row>
    <row r="267" spans="1:26" ht="14" outlineLevel="1" x14ac:dyDescent="0.3">
      <c r="A267" s="198"/>
      <c r="B267" s="193"/>
      <c r="C267" s="18" t="s">
        <v>64</v>
      </c>
      <c r="D267" s="21" t="s">
        <v>160</v>
      </c>
      <c r="E267" s="138">
        <f>IFERROR(E$17*E65/SUM(E$63:E$66),0)</f>
        <v>0</v>
      </c>
      <c r="F267" s="138">
        <f t="shared" si="61"/>
        <v>0</v>
      </c>
      <c r="G267" s="138">
        <f t="shared" si="61"/>
        <v>0</v>
      </c>
      <c r="H267" s="138">
        <f t="shared" si="61"/>
        <v>0</v>
      </c>
      <c r="I267" s="138">
        <f t="shared" si="61"/>
        <v>0</v>
      </c>
      <c r="J267" s="138">
        <f t="shared" si="61"/>
        <v>0</v>
      </c>
      <c r="K267" s="138">
        <f t="shared" si="61"/>
        <v>0</v>
      </c>
      <c r="L267" s="138">
        <f t="shared" si="61"/>
        <v>0</v>
      </c>
      <c r="M267" s="138">
        <f t="shared" si="61"/>
        <v>0</v>
      </c>
      <c r="N267" s="138">
        <f t="shared" si="61"/>
        <v>0</v>
      </c>
      <c r="O267" s="138">
        <f t="shared" si="61"/>
        <v>0</v>
      </c>
      <c r="P267" s="138">
        <f t="shared" si="61"/>
        <v>0</v>
      </c>
      <c r="Q267" s="138">
        <f t="shared" si="61"/>
        <v>0</v>
      </c>
      <c r="R267" s="138">
        <f t="shared" si="61"/>
        <v>0</v>
      </c>
      <c r="S267" s="138">
        <f t="shared" si="61"/>
        <v>0</v>
      </c>
      <c r="T267" s="138"/>
      <c r="U267" s="138"/>
      <c r="V267" s="138"/>
      <c r="W267" s="138"/>
      <c r="X267" s="126"/>
      <c r="Y267" s="127"/>
      <c r="Z267" s="127"/>
    </row>
    <row r="268" spans="1:26" ht="14" outlineLevel="1" x14ac:dyDescent="0.3">
      <c r="A268" s="198"/>
      <c r="B268" s="193"/>
      <c r="C268" s="18" t="s">
        <v>65</v>
      </c>
      <c r="D268" s="21" t="s">
        <v>160</v>
      </c>
      <c r="E268" s="138">
        <f>IFERROR(E$17*E66/SUM(E$63:E$66),0)</f>
        <v>0</v>
      </c>
      <c r="F268" s="138">
        <f t="shared" si="61"/>
        <v>0</v>
      </c>
      <c r="G268" s="138">
        <f t="shared" si="61"/>
        <v>0</v>
      </c>
      <c r="H268" s="138">
        <f t="shared" si="61"/>
        <v>0</v>
      </c>
      <c r="I268" s="138">
        <f t="shared" si="61"/>
        <v>0</v>
      </c>
      <c r="J268" s="138">
        <f t="shared" si="61"/>
        <v>0</v>
      </c>
      <c r="K268" s="138">
        <f t="shared" si="61"/>
        <v>0</v>
      </c>
      <c r="L268" s="138">
        <f t="shared" si="61"/>
        <v>0</v>
      </c>
      <c r="M268" s="138">
        <f t="shared" si="61"/>
        <v>0</v>
      </c>
      <c r="N268" s="138">
        <f t="shared" si="61"/>
        <v>0</v>
      </c>
      <c r="O268" s="138">
        <f t="shared" si="61"/>
        <v>0</v>
      </c>
      <c r="P268" s="138">
        <f t="shared" si="61"/>
        <v>0</v>
      </c>
      <c r="Q268" s="138">
        <f t="shared" si="61"/>
        <v>0</v>
      </c>
      <c r="R268" s="138">
        <f t="shared" si="61"/>
        <v>0</v>
      </c>
      <c r="S268" s="138">
        <f t="shared" si="61"/>
        <v>0</v>
      </c>
      <c r="T268" s="138"/>
      <c r="U268" s="138"/>
      <c r="V268" s="138"/>
      <c r="W268" s="138"/>
      <c r="X268" s="126"/>
      <c r="Y268" s="127"/>
      <c r="Z268" s="127"/>
    </row>
    <row r="269" spans="1:26" ht="14" outlineLevel="1" x14ac:dyDescent="0.3">
      <c r="A269" s="198"/>
      <c r="B269" s="193" t="s">
        <v>161</v>
      </c>
      <c r="C269" s="59" t="s">
        <v>81</v>
      </c>
      <c r="D269" s="21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3"/>
      <c r="T269" s="22"/>
      <c r="U269" s="22"/>
      <c r="V269" s="22"/>
      <c r="W269" s="60"/>
      <c r="X269" s="126"/>
      <c r="Y269" s="127"/>
      <c r="Z269" s="127"/>
    </row>
    <row r="270" spans="1:26" ht="14" outlineLevel="1" x14ac:dyDescent="0.3">
      <c r="A270" s="198"/>
      <c r="B270" s="193"/>
      <c r="C270" s="18" t="s">
        <v>58</v>
      </c>
      <c r="D270" s="21" t="s">
        <v>82</v>
      </c>
      <c r="E270" s="138">
        <f>E112/(1-E$18)+E115</f>
        <v>4166.1659512840852</v>
      </c>
      <c r="F270" s="138">
        <f t="shared" ref="F270:P270" si="62">F112/(1-F$18)+F115</f>
        <v>4183.6819194075506</v>
      </c>
      <c r="G270" s="138">
        <f t="shared" si="62"/>
        <v>3878.5961115339805</v>
      </c>
      <c r="H270" s="138">
        <f t="shared" si="62"/>
        <v>3618.7408541261716</v>
      </c>
      <c r="I270" s="138">
        <f t="shared" si="62"/>
        <v>2479.4696987686066</v>
      </c>
      <c r="J270" s="138">
        <f t="shared" si="62"/>
        <v>2261.3554769800785</v>
      </c>
      <c r="K270" s="138">
        <f>K112/(1-K$18)+K115</f>
        <v>4419.6332819625704</v>
      </c>
      <c r="L270" s="138">
        <f t="shared" si="62"/>
        <v>4439.3329597564725</v>
      </c>
      <c r="M270" s="138">
        <f t="shared" si="62"/>
        <v>5877.6579016621909</v>
      </c>
      <c r="N270" s="138">
        <f>N112/(1-N$18)+N115</f>
        <v>5868.5244420885028</v>
      </c>
      <c r="O270" s="138">
        <f t="shared" si="62"/>
        <v>3405.6508508341253</v>
      </c>
      <c r="P270" s="138">
        <f t="shared" si="62"/>
        <v>3369.8876683495246</v>
      </c>
      <c r="Q270" s="138">
        <f>Q112+Q115</f>
        <v>26.89443690575397</v>
      </c>
      <c r="R270" s="138">
        <f>R112+R115</f>
        <v>21.44181974800447</v>
      </c>
      <c r="S270" s="120"/>
      <c r="T270" s="138"/>
      <c r="U270" s="138"/>
      <c r="V270" s="138"/>
      <c r="W270" s="139"/>
      <c r="X270" s="126"/>
      <c r="Y270" s="127"/>
      <c r="Z270" s="127"/>
    </row>
    <row r="271" spans="1:26" ht="14" outlineLevel="1" x14ac:dyDescent="0.3">
      <c r="A271" s="198"/>
      <c r="B271" s="193"/>
      <c r="C271" s="18" t="s">
        <v>60</v>
      </c>
      <c r="D271" s="21" t="s">
        <v>82</v>
      </c>
      <c r="E271" s="138">
        <f>E131</f>
        <v>15879.809626987466</v>
      </c>
      <c r="F271" s="138">
        <f t="shared" ref="F271:R271" si="63">F131</f>
        <v>15894.943147050217</v>
      </c>
      <c r="G271" s="138">
        <f t="shared" si="63"/>
        <v>15485.794884725279</v>
      </c>
      <c r="H271" s="138">
        <f t="shared" si="63"/>
        <v>15312.98768482905</v>
      </c>
      <c r="I271" s="138">
        <f t="shared" si="63"/>
        <v>0</v>
      </c>
      <c r="J271" s="138">
        <f t="shared" si="63"/>
        <v>15048.269983616745</v>
      </c>
      <c r="K271" s="138">
        <f t="shared" si="63"/>
        <v>15852.097009183295</v>
      </c>
      <c r="L271" s="138">
        <f t="shared" si="63"/>
        <v>0</v>
      </c>
      <c r="M271" s="138">
        <f t="shared" si="63"/>
        <v>0</v>
      </c>
      <c r="N271" s="138">
        <f t="shared" si="63"/>
        <v>0</v>
      </c>
      <c r="O271" s="138">
        <f t="shared" si="63"/>
        <v>15272.605200000007</v>
      </c>
      <c r="P271" s="138">
        <f t="shared" si="63"/>
        <v>15272.605200000005</v>
      </c>
      <c r="Q271" s="138">
        <f t="shared" si="63"/>
        <v>0</v>
      </c>
      <c r="R271" s="138">
        <f t="shared" si="63"/>
        <v>0</v>
      </c>
      <c r="S271" s="120"/>
      <c r="T271" s="138"/>
      <c r="U271" s="138"/>
      <c r="V271" s="138"/>
      <c r="W271" s="138"/>
      <c r="X271" s="126"/>
      <c r="Y271" s="127"/>
      <c r="Z271" s="127"/>
    </row>
    <row r="272" spans="1:26" ht="14" outlineLevel="1" x14ac:dyDescent="0.3">
      <c r="A272" s="198"/>
      <c r="B272" s="193"/>
      <c r="C272" s="18" t="s">
        <v>61</v>
      </c>
      <c r="D272" s="21" t="s">
        <v>82</v>
      </c>
      <c r="E272" s="138">
        <f>E147</f>
        <v>4362.0673746870507</v>
      </c>
      <c r="F272" s="138">
        <f t="shared" ref="F272:S272" si="64">F147</f>
        <v>4377.2008947498016</v>
      </c>
      <c r="G272" s="138">
        <f t="shared" si="64"/>
        <v>3340.0257853931698</v>
      </c>
      <c r="H272" s="138">
        <f t="shared" si="64"/>
        <v>3535.9182008256066</v>
      </c>
      <c r="I272" s="138">
        <f t="shared" si="64"/>
        <v>4531.4163776773476</v>
      </c>
      <c r="J272" s="138">
        <f t="shared" si="64"/>
        <v>4315.8328560579857</v>
      </c>
      <c r="K272" s="138">
        <f t="shared" si="64"/>
        <v>0</v>
      </c>
      <c r="L272" s="138">
        <f t="shared" si="64"/>
        <v>0</v>
      </c>
      <c r="M272" s="138">
        <f t="shared" si="64"/>
        <v>0</v>
      </c>
      <c r="N272" s="138">
        <f t="shared" si="64"/>
        <v>0</v>
      </c>
      <c r="O272" s="138">
        <f t="shared" si="64"/>
        <v>3932.87</v>
      </c>
      <c r="P272" s="138">
        <f t="shared" si="64"/>
        <v>3990.2453085889206</v>
      </c>
      <c r="Q272" s="138">
        <f t="shared" si="64"/>
        <v>0</v>
      </c>
      <c r="R272" s="138">
        <f t="shared" si="64"/>
        <v>0</v>
      </c>
      <c r="S272" s="138">
        <f t="shared" si="64"/>
        <v>0</v>
      </c>
      <c r="T272" s="138"/>
      <c r="U272" s="138"/>
      <c r="V272" s="138"/>
      <c r="W272" s="138"/>
      <c r="X272" s="126"/>
      <c r="Y272" s="127"/>
      <c r="Z272" s="127"/>
    </row>
    <row r="273" spans="1:26" ht="14" outlineLevel="1" x14ac:dyDescent="0.3">
      <c r="A273" s="198"/>
      <c r="B273" s="193"/>
      <c r="C273" s="18" t="s">
        <v>62</v>
      </c>
      <c r="D273" s="21" t="s">
        <v>83</v>
      </c>
      <c r="E273" s="138">
        <f>E174</f>
        <v>53549.468549999998</v>
      </c>
      <c r="F273" s="138">
        <f t="shared" ref="F273:Q273" si="65">F174</f>
        <v>53549.468549999998</v>
      </c>
      <c r="G273" s="138">
        <f t="shared" si="65"/>
        <v>58734.038747716913</v>
      </c>
      <c r="H273" s="138">
        <f t="shared" si="65"/>
        <v>56257.075676478242</v>
      </c>
      <c r="I273" s="138">
        <f t="shared" si="65"/>
        <v>62316.530346865678</v>
      </c>
      <c r="J273" s="138">
        <f t="shared" si="65"/>
        <v>60185.245395522892</v>
      </c>
      <c r="K273" s="138">
        <f t="shared" si="65"/>
        <v>57215.725249633375</v>
      </c>
      <c r="L273" s="138">
        <f t="shared" si="65"/>
        <v>59997.45003439</v>
      </c>
      <c r="M273" s="138">
        <f t="shared" si="65"/>
        <v>55667.821600161304</v>
      </c>
      <c r="N273" s="138">
        <f t="shared" si="65"/>
        <v>55638.402558490874</v>
      </c>
      <c r="O273" s="138">
        <f t="shared" si="65"/>
        <v>59339.131486075996</v>
      </c>
      <c r="P273" s="138">
        <f t="shared" si="65"/>
        <v>59339.131486075996</v>
      </c>
      <c r="Q273" s="138">
        <f t="shared" si="65"/>
        <v>0</v>
      </c>
      <c r="R273" s="138">
        <f>R174</f>
        <v>0</v>
      </c>
      <c r="S273" s="120"/>
      <c r="T273" s="138"/>
      <c r="U273" s="138"/>
      <c r="V273" s="138"/>
      <c r="W273" s="139"/>
      <c r="X273" s="126"/>
      <c r="Y273" s="127"/>
      <c r="Z273" s="127"/>
    </row>
    <row r="274" spans="1:26" ht="14" outlineLevel="1" x14ac:dyDescent="0.3">
      <c r="A274" s="198"/>
      <c r="B274" s="193"/>
      <c r="C274" s="18" t="s">
        <v>63</v>
      </c>
      <c r="D274" s="21" t="s">
        <v>83</v>
      </c>
      <c r="E274" s="138">
        <f>E187</f>
        <v>78091.920370000007</v>
      </c>
      <c r="F274" s="138">
        <f t="shared" ref="F274:Q274" si="66">F187</f>
        <v>78091.920370000007</v>
      </c>
      <c r="G274" s="138">
        <f t="shared" si="66"/>
        <v>72947.6671378584</v>
      </c>
      <c r="H274" s="138">
        <f t="shared" si="66"/>
        <v>73975.661911022864</v>
      </c>
      <c r="I274" s="138">
        <f t="shared" si="66"/>
        <v>58121.034379513192</v>
      </c>
      <c r="J274" s="138">
        <f t="shared" si="66"/>
        <v>58369.549840444386</v>
      </c>
      <c r="K274" s="138">
        <f t="shared" si="66"/>
        <v>72520.5285</v>
      </c>
      <c r="L274" s="138">
        <f t="shared" si="66"/>
        <v>70136.357577200004</v>
      </c>
      <c r="M274" s="138">
        <f t="shared" si="66"/>
        <v>61509.881060860076</v>
      </c>
      <c r="N274" s="138">
        <f t="shared" si="66"/>
        <v>61509.881060860076</v>
      </c>
      <c r="O274" s="138">
        <f t="shared" si="66"/>
        <v>69723.184314611819</v>
      </c>
      <c r="P274" s="138">
        <f t="shared" si="66"/>
        <v>69723.184314611819</v>
      </c>
      <c r="Q274" s="138">
        <f t="shared" si="66"/>
        <v>0</v>
      </c>
      <c r="R274" s="138">
        <f>R187</f>
        <v>0</v>
      </c>
      <c r="S274" s="120"/>
      <c r="T274" s="138"/>
      <c r="U274" s="138"/>
      <c r="V274" s="138"/>
      <c r="W274" s="139"/>
      <c r="X274" s="126"/>
      <c r="Y274" s="127"/>
      <c r="Z274" s="127"/>
    </row>
    <row r="275" spans="1:26" ht="14" outlineLevel="1" x14ac:dyDescent="0.3">
      <c r="A275" s="198"/>
      <c r="B275" s="193"/>
      <c r="C275" s="18" t="s">
        <v>64</v>
      </c>
      <c r="D275" s="21" t="s">
        <v>83</v>
      </c>
      <c r="E275" s="138">
        <f>E200</f>
        <v>0</v>
      </c>
      <c r="F275" s="138">
        <f t="shared" ref="F275:Q275" si="67">F200</f>
        <v>0</v>
      </c>
      <c r="G275" s="138">
        <f t="shared" si="67"/>
        <v>0</v>
      </c>
      <c r="H275" s="138">
        <f t="shared" si="67"/>
        <v>0</v>
      </c>
      <c r="I275" s="138">
        <f t="shared" si="67"/>
        <v>0</v>
      </c>
      <c r="J275" s="138">
        <f t="shared" si="67"/>
        <v>0</v>
      </c>
      <c r="K275" s="138">
        <f t="shared" si="67"/>
        <v>0</v>
      </c>
      <c r="L275" s="138">
        <f t="shared" si="67"/>
        <v>0</v>
      </c>
      <c r="M275" s="138">
        <f t="shared" si="67"/>
        <v>0</v>
      </c>
      <c r="N275" s="138">
        <f t="shared" si="67"/>
        <v>0</v>
      </c>
      <c r="O275" s="138">
        <f t="shared" si="67"/>
        <v>0</v>
      </c>
      <c r="P275" s="138">
        <f t="shared" si="67"/>
        <v>0</v>
      </c>
      <c r="Q275" s="138">
        <f t="shared" si="67"/>
        <v>0</v>
      </c>
      <c r="R275" s="138">
        <f>R200</f>
        <v>0</v>
      </c>
      <c r="S275" s="120"/>
      <c r="T275" s="138"/>
      <c r="U275" s="138"/>
      <c r="V275" s="138"/>
      <c r="W275" s="139"/>
      <c r="X275" s="126"/>
      <c r="Y275" s="127"/>
      <c r="Z275" s="127"/>
    </row>
    <row r="276" spans="1:26" ht="14" outlineLevel="1" x14ac:dyDescent="0.3">
      <c r="A276" s="198"/>
      <c r="B276" s="193"/>
      <c r="C276" s="18" t="s">
        <v>65</v>
      </c>
      <c r="D276" s="21" t="s">
        <v>83</v>
      </c>
      <c r="E276" s="138">
        <f>E213</f>
        <v>0</v>
      </c>
      <c r="F276" s="138">
        <f t="shared" ref="F276:Q276" si="68">F213</f>
        <v>0</v>
      </c>
      <c r="G276" s="138">
        <f t="shared" si="68"/>
        <v>111625.44755797101</v>
      </c>
      <c r="H276" s="138">
        <f t="shared" si="68"/>
        <v>111625.44755797101</v>
      </c>
      <c r="I276" s="138">
        <f t="shared" si="68"/>
        <v>0</v>
      </c>
      <c r="J276" s="138">
        <f t="shared" si="68"/>
        <v>0</v>
      </c>
      <c r="K276" s="138">
        <f t="shared" si="68"/>
        <v>0</v>
      </c>
      <c r="L276" s="138">
        <f t="shared" si="68"/>
        <v>0</v>
      </c>
      <c r="M276" s="138">
        <f t="shared" si="68"/>
        <v>61509.881060860076</v>
      </c>
      <c r="N276" s="138">
        <f t="shared" si="68"/>
        <v>61509.881060860076</v>
      </c>
      <c r="O276" s="138">
        <f t="shared" si="68"/>
        <v>0</v>
      </c>
      <c r="P276" s="138">
        <f t="shared" si="68"/>
        <v>0</v>
      </c>
      <c r="Q276" s="138">
        <f t="shared" si="68"/>
        <v>0</v>
      </c>
      <c r="R276" s="138">
        <f>R213</f>
        <v>0</v>
      </c>
      <c r="S276" s="120"/>
      <c r="T276" s="138"/>
      <c r="U276" s="138"/>
      <c r="V276" s="138"/>
      <c r="W276" s="139"/>
      <c r="X276" s="126"/>
      <c r="Y276" s="127"/>
      <c r="Z276" s="127"/>
    </row>
    <row r="277" spans="1:26" ht="14" outlineLevel="1" x14ac:dyDescent="0.3">
      <c r="A277" s="198"/>
      <c r="B277" s="74"/>
      <c r="C277" s="18"/>
      <c r="D277" s="21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3"/>
      <c r="T277" s="22"/>
      <c r="U277" s="22"/>
      <c r="V277" s="22"/>
      <c r="W277" s="60"/>
      <c r="X277" s="126"/>
      <c r="Y277" s="127"/>
      <c r="Z277" s="127"/>
    </row>
    <row r="278" spans="1:26" ht="14" customHeight="1" outlineLevel="1" x14ac:dyDescent="0.3">
      <c r="A278" s="198"/>
      <c r="B278" s="193" t="s">
        <v>162</v>
      </c>
      <c r="C278" s="59" t="s">
        <v>162</v>
      </c>
      <c r="D278" s="21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3"/>
      <c r="T278" s="22"/>
      <c r="U278" s="22"/>
      <c r="V278" s="22"/>
      <c r="W278" s="60"/>
      <c r="X278" s="126"/>
      <c r="Y278" s="127"/>
      <c r="Z278" s="127"/>
    </row>
    <row r="279" spans="1:26" ht="14" outlineLevel="1" x14ac:dyDescent="0.3">
      <c r="A279" s="198"/>
      <c r="B279" s="193"/>
      <c r="C279" s="18" t="s">
        <v>58</v>
      </c>
      <c r="D279" s="21" t="s">
        <v>17</v>
      </c>
      <c r="E279" s="138">
        <f>E254*E270/10^7</f>
        <v>203.46752122809588</v>
      </c>
      <c r="F279" s="138">
        <f>F254*F270/10^7</f>
        <v>1193.8041837295054</v>
      </c>
      <c r="G279" s="138">
        <f t="shared" ref="G279:P279" si="69">G254*G270/10^7</f>
        <v>2408.8936625441183</v>
      </c>
      <c r="H279" s="138">
        <f t="shared" si="69"/>
        <v>1281.295578689944</v>
      </c>
      <c r="I279" s="138">
        <f>I254*I270/10^7</f>
        <v>107.45180530426533</v>
      </c>
      <c r="J279" s="138">
        <f t="shared" si="69"/>
        <v>77.222190616161484</v>
      </c>
      <c r="K279" s="138">
        <f>K254*K270/10^7</f>
        <v>835.99049023524867</v>
      </c>
      <c r="L279" s="138">
        <f t="shared" si="69"/>
        <v>999.08775360701406</v>
      </c>
      <c r="M279" s="138">
        <f t="shared" si="69"/>
        <v>1225.9086999338083</v>
      </c>
      <c r="N279" s="138">
        <f>N254*N270/10^7</f>
        <v>499.63694574213827</v>
      </c>
      <c r="O279" s="138">
        <f t="shared" si="69"/>
        <v>972.83027925050123</v>
      </c>
      <c r="P279" s="138">
        <f t="shared" si="69"/>
        <v>387.86011036207594</v>
      </c>
      <c r="Q279" s="138">
        <f t="shared" ref="Q279:R285" si="70">Q254*Q270/10000</f>
        <v>285.33286075273327</v>
      </c>
      <c r="R279" s="138">
        <f t="shared" si="70"/>
        <v>599.25917350128509</v>
      </c>
      <c r="S279" s="141">
        <f>SUM(Q279:R279)</f>
        <v>884.59203425401836</v>
      </c>
      <c r="T279" s="138"/>
      <c r="U279" s="138"/>
      <c r="V279" s="138"/>
      <c r="W279" s="139"/>
      <c r="X279" s="66">
        <f t="shared" ref="X279:X290" si="71">SUM(E279:P279,S279:W279)</f>
        <v>11078.041255496895</v>
      </c>
      <c r="Y279" s="127"/>
      <c r="Z279" s="127"/>
    </row>
    <row r="280" spans="1:26" ht="14" outlineLevel="1" x14ac:dyDescent="0.3">
      <c r="A280" s="198"/>
      <c r="B280" s="193"/>
      <c r="C280" s="18" t="s">
        <v>60</v>
      </c>
      <c r="D280" s="21" t="s">
        <v>17</v>
      </c>
      <c r="E280" s="138">
        <f>E255*E271/10^7</f>
        <v>95.816962694075968</v>
      </c>
      <c r="F280" s="138">
        <f>F255*F271/10^7</f>
        <v>796.84331456184202</v>
      </c>
      <c r="G280" s="138">
        <f>G255*G271/10^7</f>
        <v>983.37615133394831</v>
      </c>
      <c r="H280" s="138">
        <f>H255*H271/10^7</f>
        <v>1002.3296722126184</v>
      </c>
      <c r="I280" s="138">
        <f>I255*I271/10^7</f>
        <v>0</v>
      </c>
      <c r="J280" s="138">
        <f>J255*J271/10^7</f>
        <v>650.20784323268595</v>
      </c>
      <c r="K280" s="138">
        <f>K255*K271/10^7</f>
        <v>308.75165063408696</v>
      </c>
      <c r="L280" s="138">
        <f>L255*L271/10^7</f>
        <v>0</v>
      </c>
      <c r="M280" s="138">
        <f>M255*M271/10^7</f>
        <v>0</v>
      </c>
      <c r="N280" s="138">
        <f>N255*N271/10^7</f>
        <v>0</v>
      </c>
      <c r="O280" s="138">
        <f>O255*O271/10^7</f>
        <v>344.69455556794173</v>
      </c>
      <c r="P280" s="138">
        <f>P255*P271/10^7</f>
        <v>356.47428322210624</v>
      </c>
      <c r="Q280" s="138">
        <f t="shared" si="70"/>
        <v>0</v>
      </c>
      <c r="R280" s="138">
        <f t="shared" si="70"/>
        <v>0</v>
      </c>
      <c r="S280" s="141">
        <f t="shared" ref="S280:S285" si="72">SUM(Q280:R280)</f>
        <v>0</v>
      </c>
      <c r="T280" s="138"/>
      <c r="U280" s="138"/>
      <c r="V280" s="138"/>
      <c r="W280" s="139"/>
      <c r="X280" s="66">
        <f t="shared" si="71"/>
        <v>4538.4944334593065</v>
      </c>
      <c r="Y280" s="127"/>
      <c r="Z280" s="127"/>
    </row>
    <row r="281" spans="1:26" ht="14" outlineLevel="1" x14ac:dyDescent="0.3">
      <c r="A281" s="198"/>
      <c r="B281" s="193"/>
      <c r="C281" s="18" t="s">
        <v>61</v>
      </c>
      <c r="D281" s="21" t="s">
        <v>17</v>
      </c>
      <c r="E281" s="138">
        <f>E256*E272/10^7</f>
        <v>13.281638442277513</v>
      </c>
      <c r="F281" s="138">
        <f t="shared" ref="F281:P285" si="73">F256*F272/10^7</f>
        <v>301.60301848576506</v>
      </c>
      <c r="G281" s="138">
        <f t="shared" si="73"/>
        <v>11.56549761232124</v>
      </c>
      <c r="H281" s="138">
        <f t="shared" si="73"/>
        <v>135.31692010336511</v>
      </c>
      <c r="I281" s="138">
        <f t="shared" si="73"/>
        <v>240.44147664693403</v>
      </c>
      <c r="J281" s="138">
        <f t="shared" si="73"/>
        <v>2527.8740818048236</v>
      </c>
      <c r="K281" s="138">
        <f t="shared" si="73"/>
        <v>0</v>
      </c>
      <c r="L281" s="138">
        <f t="shared" si="73"/>
        <v>0</v>
      </c>
      <c r="M281" s="138">
        <f t="shared" si="73"/>
        <v>0</v>
      </c>
      <c r="N281" s="138">
        <f t="shared" si="73"/>
        <v>0</v>
      </c>
      <c r="O281" s="138">
        <f t="shared" si="73"/>
        <v>170.94388970949689</v>
      </c>
      <c r="P281" s="138">
        <f t="shared" si="73"/>
        <v>371.24770539171482</v>
      </c>
      <c r="Q281" s="138">
        <f t="shared" si="70"/>
        <v>0</v>
      </c>
      <c r="R281" s="138">
        <f t="shared" si="70"/>
        <v>0</v>
      </c>
      <c r="S281" s="141">
        <f t="shared" si="72"/>
        <v>0</v>
      </c>
      <c r="T281" s="138"/>
      <c r="U281" s="138"/>
      <c r="V281" s="138"/>
      <c r="W281" s="139"/>
      <c r="X281" s="66">
        <f t="shared" si="71"/>
        <v>3772.2742281966985</v>
      </c>
      <c r="Y281" s="127"/>
      <c r="Z281" s="127"/>
    </row>
    <row r="282" spans="1:26" ht="14" outlineLevel="1" x14ac:dyDescent="0.3">
      <c r="A282" s="198"/>
      <c r="B282" s="193"/>
      <c r="C282" s="18" t="s">
        <v>62</v>
      </c>
      <c r="D282" s="21" t="s">
        <v>17</v>
      </c>
      <c r="E282" s="138">
        <f>E257*E273/10^7</f>
        <v>2.932818683172429</v>
      </c>
      <c r="F282" s="138">
        <f t="shared" si="73"/>
        <v>13.215187173307648</v>
      </c>
      <c r="G282" s="138">
        <f t="shared" si="73"/>
        <v>41.977402978321194</v>
      </c>
      <c r="H282" s="138">
        <f t="shared" si="73"/>
        <v>14.859790462535196</v>
      </c>
      <c r="I282" s="138">
        <f t="shared" si="73"/>
        <v>22.212845543751076</v>
      </c>
      <c r="J282" s="138">
        <f t="shared" si="73"/>
        <v>29.417820800847704</v>
      </c>
      <c r="K282" s="138">
        <f t="shared" si="73"/>
        <v>12.924792266780903</v>
      </c>
      <c r="L282" s="138">
        <f t="shared" si="73"/>
        <v>8.2110050319976438</v>
      </c>
      <c r="M282" s="138">
        <f t="shared" si="73"/>
        <v>7.1424664586923585</v>
      </c>
      <c r="N282" s="138">
        <f t="shared" si="73"/>
        <v>2.7973298184368489</v>
      </c>
      <c r="O282" s="138">
        <f t="shared" si="73"/>
        <v>29.105213103760068</v>
      </c>
      <c r="P282" s="138">
        <f t="shared" si="73"/>
        <v>8.541502301730544</v>
      </c>
      <c r="Q282" s="138">
        <f t="shared" si="70"/>
        <v>0</v>
      </c>
      <c r="R282" s="138">
        <f t="shared" si="70"/>
        <v>0</v>
      </c>
      <c r="S282" s="141">
        <f t="shared" si="72"/>
        <v>0</v>
      </c>
      <c r="T282" s="138"/>
      <c r="U282" s="138"/>
      <c r="V282" s="138"/>
      <c r="W282" s="139"/>
      <c r="X282" s="66">
        <f t="shared" si="71"/>
        <v>193.3381746233336</v>
      </c>
      <c r="Y282" s="127"/>
      <c r="Z282" s="127"/>
    </row>
    <row r="283" spans="1:26" ht="14" outlineLevel="1" x14ac:dyDescent="0.3">
      <c r="A283" s="198"/>
      <c r="B283" s="193"/>
      <c r="C283" s="18" t="s">
        <v>63</v>
      </c>
      <c r="D283" s="21" t="s">
        <v>17</v>
      </c>
      <c r="E283" s="138">
        <f>E258*E274/10^7</f>
        <v>3.5457824304455059</v>
      </c>
      <c r="F283" s="138">
        <f t="shared" si="73"/>
        <v>4.622248586966621</v>
      </c>
      <c r="G283" s="138">
        <f t="shared" si="73"/>
        <v>9.2405831415737296</v>
      </c>
      <c r="H283" s="138">
        <f t="shared" si="73"/>
        <v>5.1254942488339346</v>
      </c>
      <c r="I283" s="138">
        <f t="shared" si="73"/>
        <v>0.83004024349488559</v>
      </c>
      <c r="J283" s="138">
        <f t="shared" si="73"/>
        <v>3.8870373942428924</v>
      </c>
      <c r="K283" s="138">
        <f t="shared" si="73"/>
        <v>1.9515126149811584</v>
      </c>
      <c r="L283" s="138">
        <f t="shared" si="73"/>
        <v>1.1662308491131865</v>
      </c>
      <c r="M283" s="138">
        <f t="shared" si="73"/>
        <v>0.70349658537333826</v>
      </c>
      <c r="N283" s="138">
        <f t="shared" si="73"/>
        <v>0.39240773528911099</v>
      </c>
      <c r="O283" s="138">
        <f t="shared" si="73"/>
        <v>2.0849401854607383</v>
      </c>
      <c r="P283" s="138">
        <f t="shared" si="73"/>
        <v>1.9516399524796579</v>
      </c>
      <c r="Q283" s="138">
        <f t="shared" si="70"/>
        <v>0</v>
      </c>
      <c r="R283" s="138">
        <f t="shared" si="70"/>
        <v>0</v>
      </c>
      <c r="S283" s="141">
        <f t="shared" si="72"/>
        <v>0</v>
      </c>
      <c r="T283" s="138"/>
      <c r="U283" s="138"/>
      <c r="V283" s="138"/>
      <c r="W283" s="139"/>
      <c r="X283" s="66">
        <f t="shared" si="71"/>
        <v>35.501413968254759</v>
      </c>
      <c r="Y283" s="127"/>
      <c r="Z283" s="127"/>
    </row>
    <row r="284" spans="1:26" ht="14" outlineLevel="1" x14ac:dyDescent="0.3">
      <c r="A284" s="198"/>
      <c r="B284" s="193"/>
      <c r="C284" s="18" t="s">
        <v>64</v>
      </c>
      <c r="D284" s="21" t="s">
        <v>17</v>
      </c>
      <c r="E284" s="138">
        <f>E259*E275/10^7</f>
        <v>0</v>
      </c>
      <c r="F284" s="138">
        <f t="shared" si="73"/>
        <v>0</v>
      </c>
      <c r="G284" s="138">
        <f t="shared" si="73"/>
        <v>0</v>
      </c>
      <c r="H284" s="138">
        <f t="shared" si="73"/>
        <v>0</v>
      </c>
      <c r="I284" s="138">
        <f t="shared" si="73"/>
        <v>0</v>
      </c>
      <c r="J284" s="138">
        <f t="shared" si="73"/>
        <v>0</v>
      </c>
      <c r="K284" s="138">
        <f t="shared" si="73"/>
        <v>0</v>
      </c>
      <c r="L284" s="138">
        <f t="shared" si="73"/>
        <v>0</v>
      </c>
      <c r="M284" s="138">
        <f t="shared" si="73"/>
        <v>0</v>
      </c>
      <c r="N284" s="138">
        <f t="shared" si="73"/>
        <v>0</v>
      </c>
      <c r="O284" s="138">
        <f t="shared" si="73"/>
        <v>0</v>
      </c>
      <c r="P284" s="138">
        <f t="shared" si="73"/>
        <v>0</v>
      </c>
      <c r="Q284" s="138">
        <f t="shared" si="70"/>
        <v>0</v>
      </c>
      <c r="R284" s="138">
        <f t="shared" si="70"/>
        <v>0</v>
      </c>
      <c r="S284" s="141">
        <f t="shared" si="72"/>
        <v>0</v>
      </c>
      <c r="T284" s="138"/>
      <c r="U284" s="138"/>
      <c r="V284" s="138"/>
      <c r="W284" s="139"/>
      <c r="X284" s="66">
        <f t="shared" si="71"/>
        <v>0</v>
      </c>
      <c r="Y284" s="127"/>
      <c r="Z284" s="127"/>
    </row>
    <row r="285" spans="1:26" ht="14" outlineLevel="1" x14ac:dyDescent="0.3">
      <c r="A285" s="198"/>
      <c r="B285" s="193"/>
      <c r="C285" s="18" t="s">
        <v>65</v>
      </c>
      <c r="D285" s="21" t="s">
        <v>17</v>
      </c>
      <c r="E285" s="138">
        <f>E260*E276/10^7</f>
        <v>0</v>
      </c>
      <c r="F285" s="138">
        <f t="shared" si="73"/>
        <v>0</v>
      </c>
      <c r="G285" s="138">
        <f t="shared" si="73"/>
        <v>0</v>
      </c>
      <c r="H285" s="138">
        <f t="shared" si="73"/>
        <v>0</v>
      </c>
      <c r="I285" s="138">
        <f t="shared" si="73"/>
        <v>0</v>
      </c>
      <c r="J285" s="138">
        <f t="shared" si="73"/>
        <v>0</v>
      </c>
      <c r="K285" s="138">
        <f t="shared" si="73"/>
        <v>0</v>
      </c>
      <c r="L285" s="138">
        <f t="shared" si="73"/>
        <v>0</v>
      </c>
      <c r="M285" s="138">
        <f t="shared" si="73"/>
        <v>0</v>
      </c>
      <c r="N285" s="138">
        <f t="shared" si="73"/>
        <v>0</v>
      </c>
      <c r="O285" s="138">
        <f t="shared" si="73"/>
        <v>0</v>
      </c>
      <c r="P285" s="138">
        <f t="shared" si="73"/>
        <v>0</v>
      </c>
      <c r="Q285" s="138">
        <f t="shared" si="70"/>
        <v>0</v>
      </c>
      <c r="R285" s="138">
        <f t="shared" si="70"/>
        <v>0</v>
      </c>
      <c r="S285" s="141">
        <f t="shared" si="72"/>
        <v>0</v>
      </c>
      <c r="T285" s="138"/>
      <c r="U285" s="138"/>
      <c r="V285" s="138"/>
      <c r="W285" s="139"/>
      <c r="X285" s="66">
        <f t="shared" si="71"/>
        <v>0</v>
      </c>
      <c r="Y285" s="127"/>
      <c r="Z285" s="127"/>
    </row>
    <row r="286" spans="1:26" ht="15.5" customHeight="1" x14ac:dyDescent="0.3">
      <c r="A286" s="198"/>
      <c r="B286" s="193"/>
      <c r="C286" s="78" t="s">
        <v>163</v>
      </c>
      <c r="D286" s="79" t="s">
        <v>17</v>
      </c>
      <c r="E286" s="93">
        <f>SUM(E279:E285)</f>
        <v>319.04472347806734</v>
      </c>
      <c r="F286" s="93">
        <f t="shared" ref="F286:P286" si="74">SUM(F279:F285)</f>
        <v>2310.0879525373866</v>
      </c>
      <c r="G286" s="93">
        <f t="shared" si="74"/>
        <v>3455.0532976102827</v>
      </c>
      <c r="H286" s="93">
        <f t="shared" si="74"/>
        <v>2438.9274557172971</v>
      </c>
      <c r="I286" s="93">
        <f>SUM(I279:I285)</f>
        <v>370.93616773844531</v>
      </c>
      <c r="J286" s="93">
        <f t="shared" si="74"/>
        <v>3288.6089738487613</v>
      </c>
      <c r="K286" s="93">
        <f>SUM(K279:K285)</f>
        <v>1159.6184457510976</v>
      </c>
      <c r="L286" s="93">
        <f t="shared" si="74"/>
        <v>1008.4649894881248</v>
      </c>
      <c r="M286" s="93">
        <f t="shared" si="74"/>
        <v>1233.754662977874</v>
      </c>
      <c r="N286" s="93">
        <f>SUM(N279:N285)</f>
        <v>502.8266832958642</v>
      </c>
      <c r="O286" s="93">
        <f t="shared" si="74"/>
        <v>1519.6588778171606</v>
      </c>
      <c r="P286" s="93">
        <f t="shared" si="74"/>
        <v>1126.0752412301072</v>
      </c>
      <c r="Q286" s="93">
        <f>SUM(Q279:Q285)</f>
        <v>285.33286075273327</v>
      </c>
      <c r="R286" s="93">
        <f>SUM(R279:R285)</f>
        <v>599.25917350128509</v>
      </c>
      <c r="S286" s="93">
        <f>SUM(S279:S285)</f>
        <v>884.59203425401836</v>
      </c>
      <c r="T286" s="93"/>
      <c r="U286" s="93"/>
      <c r="V286" s="93"/>
      <c r="W286" s="94"/>
      <c r="X286" s="143">
        <f t="shared" si="71"/>
        <v>19617.649505744484</v>
      </c>
      <c r="Y286" s="127"/>
      <c r="Z286" s="127"/>
    </row>
    <row r="287" spans="1:26" ht="15.5" customHeight="1" x14ac:dyDescent="0.3">
      <c r="A287" s="198"/>
      <c r="B287" s="201" t="s">
        <v>164</v>
      </c>
      <c r="C287" s="78" t="s">
        <v>87</v>
      </c>
      <c r="D287" s="79" t="s">
        <v>17</v>
      </c>
      <c r="E287" s="93">
        <f t="shared" ref="E287:Q287" si="75">E96</f>
        <v>432.94404524316809</v>
      </c>
      <c r="F287" s="93">
        <f t="shared" si="75"/>
        <v>2861.4377086544609</v>
      </c>
      <c r="G287" s="93">
        <f t="shared" si="75"/>
        <v>3858.2805012922345</v>
      </c>
      <c r="H287" s="93">
        <f>H96</f>
        <v>2576.9319271377149</v>
      </c>
      <c r="I287" s="93">
        <f t="shared" si="75"/>
        <v>457.50460705223554</v>
      </c>
      <c r="J287" s="93">
        <f t="shared" si="75"/>
        <v>4097.4370527422407</v>
      </c>
      <c r="K287" s="93">
        <f t="shared" si="75"/>
        <v>1417.0529542796644</v>
      </c>
      <c r="L287" s="93">
        <f t="shared" si="75"/>
        <v>1087.7786989143185</v>
      </c>
      <c r="M287" s="93">
        <f t="shared" si="75"/>
        <v>1309.8451528297737</v>
      </c>
      <c r="N287" s="93">
        <f>N96</f>
        <v>543.6420050301665</v>
      </c>
      <c r="O287" s="93">
        <f t="shared" si="75"/>
        <v>1779.7556001370169</v>
      </c>
      <c r="P287" s="93">
        <f t="shared" si="75"/>
        <v>1330.5561515901734</v>
      </c>
      <c r="Q287" s="93">
        <f t="shared" si="75"/>
        <v>310.29933711734014</v>
      </c>
      <c r="R287" s="93">
        <f>R96</f>
        <v>634.93715000000009</v>
      </c>
      <c r="S287" s="93">
        <f>S96</f>
        <v>945.23648711734018</v>
      </c>
      <c r="T287" s="93"/>
      <c r="U287" s="93"/>
      <c r="V287" s="93"/>
      <c r="W287" s="94"/>
      <c r="X287" s="66">
        <f t="shared" si="71"/>
        <v>22698.402892020509</v>
      </c>
      <c r="Y287" s="127"/>
      <c r="Z287" s="127"/>
    </row>
    <row r="288" spans="1:26" ht="15.5" customHeight="1" x14ac:dyDescent="0.3">
      <c r="A288" s="198"/>
      <c r="B288" s="201"/>
      <c r="C288" s="144" t="s">
        <v>165</v>
      </c>
      <c r="D288" s="145" t="s">
        <v>17</v>
      </c>
      <c r="E288" s="93">
        <f>E287-E286</f>
        <v>113.89932176510075</v>
      </c>
      <c r="F288" s="93">
        <f t="shared" ref="F288:Q288" si="76">F287-F286</f>
        <v>551.34975611707432</v>
      </c>
      <c r="G288" s="93">
        <f t="shared" si="76"/>
        <v>403.22720368195178</v>
      </c>
      <c r="H288" s="93">
        <f t="shared" si="76"/>
        <v>138.00447142041776</v>
      </c>
      <c r="I288" s="93">
        <f t="shared" si="76"/>
        <v>86.568439313790236</v>
      </c>
      <c r="J288" s="93">
        <f t="shared" si="76"/>
        <v>808.82807889347941</v>
      </c>
      <c r="K288" s="93">
        <f t="shared" si="76"/>
        <v>257.43450852856677</v>
      </c>
      <c r="L288" s="93">
        <f t="shared" si="76"/>
        <v>79.313709426193668</v>
      </c>
      <c r="M288" s="93">
        <f t="shared" si="76"/>
        <v>76.090489851899747</v>
      </c>
      <c r="N288" s="93">
        <f t="shared" si="76"/>
        <v>40.815321734302302</v>
      </c>
      <c r="O288" s="93">
        <f t="shared" si="76"/>
        <v>260.09672231985633</v>
      </c>
      <c r="P288" s="93">
        <f t="shared" si="76"/>
        <v>204.48091036006622</v>
      </c>
      <c r="Q288" s="93">
        <f t="shared" si="76"/>
        <v>24.966476364606876</v>
      </c>
      <c r="R288" s="93">
        <f>R287-R286</f>
        <v>35.677976498714997</v>
      </c>
      <c r="S288" s="93">
        <f>S287-S286</f>
        <v>60.644452863321817</v>
      </c>
      <c r="T288" s="93"/>
      <c r="U288" s="93"/>
      <c r="V288" s="93"/>
      <c r="W288" s="94"/>
      <c r="X288" s="66">
        <f t="shared" si="71"/>
        <v>3080.753386276021</v>
      </c>
      <c r="Y288" s="127"/>
      <c r="Z288" s="127"/>
    </row>
    <row r="289" spans="1:49" ht="15.5" customHeight="1" x14ac:dyDescent="0.3">
      <c r="A289" s="198"/>
      <c r="B289" s="201"/>
      <c r="C289" s="144" t="s">
        <v>166</v>
      </c>
      <c r="D289" s="145" t="s">
        <v>17</v>
      </c>
      <c r="E289" s="146">
        <f>IF(E288&lt;0,2/3,1/3)*E288</f>
        <v>37.966440588366915</v>
      </c>
      <c r="F289" s="146">
        <f t="shared" ref="F289:Q289" si="77">IF(F288&lt;0,2/3,1/3)*F288</f>
        <v>183.78325203902477</v>
      </c>
      <c r="G289" s="146">
        <f t="shared" si="77"/>
        <v>134.40906789398392</v>
      </c>
      <c r="H289" s="146">
        <f t="shared" si="77"/>
        <v>46.001490473472586</v>
      </c>
      <c r="I289" s="146">
        <f t="shared" si="77"/>
        <v>28.856146437930079</v>
      </c>
      <c r="J289" s="146">
        <f t="shared" si="77"/>
        <v>269.6093596311598</v>
      </c>
      <c r="K289" s="146">
        <f t="shared" si="77"/>
        <v>85.811502842855589</v>
      </c>
      <c r="L289" s="146">
        <f t="shared" si="77"/>
        <v>26.437903142064556</v>
      </c>
      <c r="M289" s="146">
        <f t="shared" si="77"/>
        <v>25.363496617299916</v>
      </c>
      <c r="N289" s="146">
        <f t="shared" si="77"/>
        <v>13.605107244767433</v>
      </c>
      <c r="O289" s="146">
        <f t="shared" si="77"/>
        <v>86.698907439952109</v>
      </c>
      <c r="P289" s="146">
        <f t="shared" si="77"/>
        <v>68.160303453355397</v>
      </c>
      <c r="Q289" s="146">
        <f t="shared" si="77"/>
        <v>8.3221587882022909</v>
      </c>
      <c r="R289" s="146">
        <f>IF(R288&lt;0,2/3,1/3)*R288</f>
        <v>11.892658832904999</v>
      </c>
      <c r="S289" s="147">
        <f>IF(S288&lt;0,2/3,1/3)*S288</f>
        <v>20.214817621107272</v>
      </c>
      <c r="T289" s="146"/>
      <c r="U289" s="146"/>
      <c r="V289" s="146"/>
      <c r="W289" s="148"/>
      <c r="X289" s="66">
        <f t="shared" si="71"/>
        <v>1026.9177954253403</v>
      </c>
      <c r="Y289" s="127"/>
      <c r="Z289" s="127"/>
    </row>
    <row r="290" spans="1:49" ht="15.5" customHeight="1" thickBot="1" x14ac:dyDescent="0.35">
      <c r="A290" s="199"/>
      <c r="B290" s="202"/>
      <c r="C290" s="144" t="s">
        <v>167</v>
      </c>
      <c r="D290" s="145" t="s">
        <v>17</v>
      </c>
      <c r="E290" s="93">
        <f>E286+E289</f>
        <v>357.01116406643428</v>
      </c>
      <c r="F290" s="93">
        <f t="shared" ref="F290:Q290" si="78">F286+F289</f>
        <v>2493.8712045764114</v>
      </c>
      <c r="G290" s="93">
        <f t="shared" si="78"/>
        <v>3589.4623655042665</v>
      </c>
      <c r="H290" s="93">
        <f t="shared" si="78"/>
        <v>2484.9289461907697</v>
      </c>
      <c r="I290" s="93">
        <f t="shared" si="78"/>
        <v>399.79231417637538</v>
      </c>
      <c r="J290" s="93">
        <f t="shared" si="78"/>
        <v>3558.2183334799211</v>
      </c>
      <c r="K290" s="93">
        <f t="shared" si="78"/>
        <v>1245.4299485939532</v>
      </c>
      <c r="L290" s="93">
        <f t="shared" si="78"/>
        <v>1034.9028926301894</v>
      </c>
      <c r="M290" s="93">
        <f t="shared" si="78"/>
        <v>1259.1181595951739</v>
      </c>
      <c r="N290" s="93">
        <f t="shared" si="78"/>
        <v>516.4317905406316</v>
      </c>
      <c r="O290" s="93">
        <f t="shared" si="78"/>
        <v>1606.3577852571127</v>
      </c>
      <c r="P290" s="93">
        <f t="shared" si="78"/>
        <v>1194.2355446834626</v>
      </c>
      <c r="Q290" s="93">
        <f t="shared" si="78"/>
        <v>293.65501954093554</v>
      </c>
      <c r="R290" s="93">
        <f>R286+R289</f>
        <v>611.15183233419009</v>
      </c>
      <c r="S290" s="93">
        <f>S286+S289</f>
        <v>904.80685187512563</v>
      </c>
      <c r="T290" s="93"/>
      <c r="U290" s="93"/>
      <c r="V290" s="93"/>
      <c r="W290" s="94"/>
      <c r="X290" s="66">
        <f t="shared" si="71"/>
        <v>20644.567301169827</v>
      </c>
      <c r="Y290" s="127"/>
      <c r="Z290" s="127"/>
    </row>
    <row r="291" spans="1:49" x14ac:dyDescent="0.35">
      <c r="C291" s="119"/>
      <c r="D291" s="125"/>
      <c r="E291" s="22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6"/>
      <c r="T291" s="117"/>
      <c r="U291" s="117"/>
      <c r="V291" s="117"/>
      <c r="W291" s="118"/>
      <c r="X291" s="126"/>
      <c r="Y291" s="127"/>
      <c r="Z291" s="127"/>
    </row>
    <row r="292" spans="1:49" s="5" customFormat="1" x14ac:dyDescent="0.35">
      <c r="A292" s="4"/>
      <c r="B292" s="1"/>
      <c r="C292" s="154"/>
      <c r="D292" s="3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08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spans="1:49" s="5" customFormat="1" x14ac:dyDescent="0.35">
      <c r="A293" s="4"/>
      <c r="B293" s="1"/>
      <c r="C293" s="154"/>
      <c r="D293" s="3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08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spans="1:49" s="5" customFormat="1" x14ac:dyDescent="0.35">
      <c r="A294" s="4"/>
      <c r="B294" s="1"/>
      <c r="C294" s="154"/>
      <c r="D294" s="3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08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spans="1:49" s="5" customFormat="1" x14ac:dyDescent="0.35">
      <c r="A295" s="4"/>
      <c r="B295" s="1"/>
      <c r="C295" s="154"/>
      <c r="D295" s="3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08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spans="1:49" s="5" customFormat="1" x14ac:dyDescent="0.35">
      <c r="A296" s="4"/>
      <c r="B296" s="1"/>
      <c r="C296" s="154"/>
      <c r="D296" s="3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08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spans="1:49" s="5" customFormat="1" x14ac:dyDescent="0.35">
      <c r="A297" s="4"/>
      <c r="B297" s="1"/>
      <c r="C297" s="154"/>
      <c r="D297" s="3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08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spans="1:49" s="5" customFormat="1" x14ac:dyDescent="0.35">
      <c r="A298" s="4"/>
      <c r="B298" s="1"/>
      <c r="C298" s="154"/>
      <c r="D298" s="3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08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spans="1:49" s="5" customFormat="1" x14ac:dyDescent="0.35">
      <c r="A299" s="4"/>
      <c r="B299" s="1"/>
      <c r="C299" s="154"/>
      <c r="D299" s="3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08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spans="1:49" s="5" customFormat="1" x14ac:dyDescent="0.35">
      <c r="A300" s="4"/>
      <c r="B300" s="1"/>
      <c r="C300" s="154"/>
      <c r="D300" s="3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08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spans="1:49" s="5" customFormat="1" x14ac:dyDescent="0.35">
      <c r="A301" s="4"/>
      <c r="B301" s="1"/>
      <c r="C301" s="154"/>
      <c r="D301" s="3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08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spans="1:49" s="5" customFormat="1" x14ac:dyDescent="0.35">
      <c r="A302" s="4"/>
      <c r="B302" s="1"/>
      <c r="C302" s="154"/>
      <c r="D302" s="3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08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spans="1:49" s="5" customFormat="1" x14ac:dyDescent="0.35">
      <c r="A303" s="4"/>
      <c r="B303" s="1"/>
      <c r="C303" s="154"/>
      <c r="D303" s="3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08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spans="1:49" s="5" customFormat="1" x14ac:dyDescent="0.35">
      <c r="A304" s="4"/>
      <c r="B304" s="1"/>
      <c r="C304" s="154"/>
      <c r="D304" s="3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08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spans="1:49" s="5" customFormat="1" x14ac:dyDescent="0.35">
      <c r="A305" s="4"/>
      <c r="B305" s="1"/>
      <c r="C305" s="154"/>
      <c r="D305" s="3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08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spans="1:49" s="5" customFormat="1" x14ac:dyDescent="0.35">
      <c r="A306" s="4"/>
      <c r="B306" s="1"/>
      <c r="C306" s="154"/>
      <c r="D306" s="3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08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spans="1:49" s="5" customFormat="1" x14ac:dyDescent="0.35">
      <c r="A307" s="4"/>
      <c r="B307" s="1"/>
      <c r="C307" s="154"/>
      <c r="D307" s="3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08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spans="1:49" s="5" customFormat="1" x14ac:dyDescent="0.35">
      <c r="A308" s="4"/>
      <c r="B308" s="1"/>
      <c r="C308" s="154"/>
      <c r="D308" s="3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08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spans="1:49" s="5" customFormat="1" x14ac:dyDescent="0.35">
      <c r="A309" s="4"/>
      <c r="B309" s="1"/>
      <c r="C309" s="154"/>
      <c r="D309" s="3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08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spans="1:49" s="5" customFormat="1" x14ac:dyDescent="0.35">
      <c r="A310" s="4"/>
      <c r="B310" s="1"/>
      <c r="C310" s="154"/>
      <c r="D310" s="3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08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spans="1:49" s="5" customFormat="1" x14ac:dyDescent="0.35">
      <c r="A311" s="4"/>
      <c r="B311" s="1"/>
      <c r="C311" s="154"/>
      <c r="D311" s="3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08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spans="1:49" s="5" customFormat="1" x14ac:dyDescent="0.35">
      <c r="A312" s="4"/>
      <c r="B312" s="1"/>
      <c r="C312" s="154"/>
      <c r="D312" s="3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08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spans="1:49" s="5" customFormat="1" x14ac:dyDescent="0.35">
      <c r="A313" s="4"/>
      <c r="B313" s="1"/>
      <c r="C313" s="154"/>
      <c r="D313" s="3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08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spans="1:49" s="5" customFormat="1" x14ac:dyDescent="0.35">
      <c r="A314" s="4"/>
      <c r="B314" s="1"/>
      <c r="C314" s="154"/>
      <c r="D314" s="3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08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spans="1:49" s="5" customFormat="1" x14ac:dyDescent="0.35">
      <c r="A315" s="4"/>
      <c r="B315" s="1"/>
      <c r="C315" s="154"/>
      <c r="D315" s="3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08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spans="1:49" s="5" customFormat="1" x14ac:dyDescent="0.35">
      <c r="A316" s="4"/>
      <c r="B316" s="1"/>
      <c r="C316" s="154"/>
      <c r="D316" s="3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08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spans="1:49" s="5" customFormat="1" x14ac:dyDescent="0.35">
      <c r="A317" s="4"/>
      <c r="B317" s="1"/>
      <c r="C317" s="154"/>
      <c r="D317" s="3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08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spans="1:49" s="5" customFormat="1" x14ac:dyDescent="0.35">
      <c r="A318" s="4"/>
      <c r="B318" s="1"/>
      <c r="C318" s="154"/>
      <c r="D318" s="3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08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spans="1:49" s="5" customFormat="1" x14ac:dyDescent="0.35">
      <c r="A319" s="4"/>
      <c r="B319" s="1"/>
      <c r="C319" s="154"/>
      <c r="D319" s="3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08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spans="1:49" s="5" customFormat="1" x14ac:dyDescent="0.35">
      <c r="A320" s="4"/>
      <c r="B320" s="1"/>
      <c r="C320" s="4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2"/>
      <c r="T320" s="4"/>
      <c r="U320" s="4"/>
      <c r="V320" s="4"/>
      <c r="W320" s="4"/>
      <c r="X320" s="25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spans="1:49" s="5" customFormat="1" x14ac:dyDescent="0.35">
      <c r="A321" s="4"/>
      <c r="B321" s="1"/>
      <c r="C321" s="4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2"/>
      <c r="T321" s="4"/>
      <c r="U321" s="4"/>
      <c r="V321" s="4"/>
      <c r="W321" s="4"/>
      <c r="X321" s="25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spans="1:49" s="5" customFormat="1" x14ac:dyDescent="0.35">
      <c r="A322" s="4"/>
      <c r="B322" s="1"/>
      <c r="C322" s="4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2"/>
      <c r="T322" s="4"/>
      <c r="U322" s="4"/>
      <c r="V322" s="4"/>
      <c r="W322" s="4"/>
      <c r="X322" s="25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spans="1:49" s="5" customFormat="1" x14ac:dyDescent="0.35">
      <c r="A323" s="4"/>
      <c r="B323" s="1"/>
      <c r="C323" s="4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2"/>
      <c r="T323" s="4"/>
      <c r="U323" s="4"/>
      <c r="V323" s="4"/>
      <c r="W323" s="4"/>
      <c r="X323" s="25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spans="1:49" s="5" customFormat="1" x14ac:dyDescent="0.35">
      <c r="A324" s="4"/>
      <c r="B324" s="1"/>
      <c r="C324" s="4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2"/>
      <c r="T324" s="4"/>
      <c r="U324" s="4"/>
      <c r="V324" s="4"/>
      <c r="W324" s="4"/>
      <c r="X324" s="25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spans="1:49" s="5" customFormat="1" x14ac:dyDescent="0.35">
      <c r="A325" s="4"/>
      <c r="B325" s="1"/>
      <c r="C325" s="4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2"/>
      <c r="T325" s="4"/>
      <c r="U325" s="4"/>
      <c r="V325" s="4"/>
      <c r="W325" s="4"/>
      <c r="X325" s="25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spans="1:49" s="5" customFormat="1" x14ac:dyDescent="0.35">
      <c r="A326" s="4"/>
      <c r="B326" s="1"/>
      <c r="C326" s="4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2"/>
      <c r="T326" s="4"/>
      <c r="U326" s="4"/>
      <c r="V326" s="4"/>
      <c r="W326" s="4"/>
      <c r="X326" s="25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spans="1:49" s="5" customFormat="1" x14ac:dyDescent="0.35">
      <c r="A327" s="4"/>
      <c r="B327" s="1"/>
      <c r="C327" s="4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2"/>
      <c r="T327" s="4"/>
      <c r="U327" s="4"/>
      <c r="V327" s="4"/>
      <c r="W327" s="4"/>
      <c r="X327" s="25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spans="1:49" s="5" customFormat="1" x14ac:dyDescent="0.35">
      <c r="A328" s="4"/>
      <c r="B328" s="1"/>
      <c r="C328" s="4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2"/>
      <c r="T328" s="4"/>
      <c r="U328" s="4"/>
      <c r="V328" s="4"/>
      <c r="W328" s="4"/>
      <c r="X328" s="25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spans="1:49" s="5" customFormat="1" x14ac:dyDescent="0.35">
      <c r="A329" s="4"/>
      <c r="B329" s="1"/>
      <c r="C329" s="4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2"/>
      <c r="T329" s="4"/>
      <c r="U329" s="4"/>
      <c r="V329" s="4"/>
      <c r="W329" s="4"/>
      <c r="X329" s="25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spans="1:49" s="5" customFormat="1" x14ac:dyDescent="0.35">
      <c r="A330" s="4"/>
      <c r="B330" s="1"/>
      <c r="C330" s="4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2"/>
      <c r="T330" s="4"/>
      <c r="U330" s="4"/>
      <c r="V330" s="4"/>
      <c r="W330" s="4"/>
      <c r="X330" s="25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spans="1:49" s="5" customFormat="1" x14ac:dyDescent="0.35">
      <c r="A331" s="4"/>
      <c r="B331" s="1"/>
      <c r="C331" s="4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2"/>
      <c r="T331" s="4"/>
      <c r="U331" s="4"/>
      <c r="V331" s="4"/>
      <c r="W331" s="4"/>
      <c r="X331" s="25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spans="1:49" s="5" customFormat="1" x14ac:dyDescent="0.35">
      <c r="A332" s="4"/>
      <c r="B332" s="1"/>
      <c r="C332" s="4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2"/>
      <c r="T332" s="4"/>
      <c r="U332" s="4"/>
      <c r="V332" s="4"/>
      <c r="W332" s="4"/>
      <c r="X332" s="25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spans="1:49" s="5" customFormat="1" x14ac:dyDescent="0.35">
      <c r="A333" s="4"/>
      <c r="B333" s="1"/>
      <c r="C333" s="4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2"/>
      <c r="T333" s="4"/>
      <c r="U333" s="4"/>
      <c r="V333" s="4"/>
      <c r="W333" s="4"/>
      <c r="X333" s="25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</sheetData>
  <mergeCells count="20">
    <mergeCell ref="A32:A290"/>
    <mergeCell ref="B33:B50"/>
    <mergeCell ref="B51:B66"/>
    <mergeCell ref="B67:B75"/>
    <mergeCell ref="B77:B78"/>
    <mergeCell ref="B80:B87"/>
    <mergeCell ref="B88:B96"/>
    <mergeCell ref="B100:B213"/>
    <mergeCell ref="B269:B276"/>
    <mergeCell ref="B278:B286"/>
    <mergeCell ref="B287:B290"/>
    <mergeCell ref="B215:B229"/>
    <mergeCell ref="B233:B240"/>
    <mergeCell ref="B242:B243"/>
    <mergeCell ref="B244:B251"/>
    <mergeCell ref="B253:B260"/>
    <mergeCell ref="B261:B268"/>
    <mergeCell ref="B4:B6"/>
    <mergeCell ref="B8:B18"/>
    <mergeCell ref="B20:B30"/>
  </mergeCells>
  <conditionalFormatting sqref="B19 B7:B8 B31 B33 B214:B215 B287 B230:B232 B241:B242 B291">
    <cfRule type="containsText" dxfId="11" priority="20" operator="containsText" text="False">
      <formula>NOT(ISERROR(SEARCH("False",B7)))</formula>
    </cfRule>
  </conditionalFormatting>
  <conditionalFormatting sqref="B4">
    <cfRule type="containsText" dxfId="10" priority="19" operator="containsText" text="False">
      <formula>NOT(ISERROR(SEARCH("False",B4)))</formula>
    </cfRule>
  </conditionalFormatting>
  <conditionalFormatting sqref="B20">
    <cfRule type="containsText" dxfId="9" priority="12" operator="containsText" text="False">
      <formula>NOT(ISERROR(SEARCH("False",B20)))</formula>
    </cfRule>
  </conditionalFormatting>
  <conditionalFormatting sqref="B233">
    <cfRule type="containsText" dxfId="8" priority="11" operator="containsText" text="False">
      <formula>NOT(ISERROR(SEARCH("False",B233)))</formula>
    </cfRule>
  </conditionalFormatting>
  <conditionalFormatting sqref="D99:W99">
    <cfRule type="cellIs" dxfId="7" priority="5" operator="lessThan">
      <formula>0</formula>
    </cfRule>
    <cfRule type="cellIs" dxfId="6" priority="6" operator="greaterThan">
      <formula>0</formula>
    </cfRule>
  </conditionalFormatting>
  <printOptions horizontalCentered="1"/>
  <pageMargins left="0.19685039370078741" right="0.19685039370078741" top="0.39370078740157483" bottom="0.19685039370078741" header="0.19685039370078741" footer="0.31496062992125984"/>
  <pageSetup paperSize="9" scale="33" fitToHeight="100" orientation="landscape" r:id="rId1"/>
  <headerFooter>
    <oddHeader>&amp;C&amp;16FY 2017-18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F80F6-80FC-470D-885E-786655288987}">
  <sheetPr>
    <pageSetUpPr fitToPage="1"/>
  </sheetPr>
  <dimension ref="A1:AW333"/>
  <sheetViews>
    <sheetView showGridLines="0" view="pageBreakPreview" zoomScale="72" zoomScaleSheetLayoutView="70" workbookViewId="0">
      <pane xSplit="4" ySplit="3" topLeftCell="S4" activePane="bottomRight" state="frozen"/>
      <selection pane="topRight" activeCell="E1" sqref="E1"/>
      <selection pane="bottomLeft" activeCell="A4" sqref="A4"/>
      <selection pane="bottomRight" activeCell="T1" sqref="T1:W1048576"/>
    </sheetView>
  </sheetViews>
  <sheetFormatPr defaultColWidth="8.6328125" defaultRowHeight="15.5" outlineLevelRow="1" outlineLevelCol="1" x14ac:dyDescent="0.35"/>
  <cols>
    <col min="1" max="1" width="8.6328125" style="4"/>
    <col min="2" max="2" width="13.1796875" style="1" customWidth="1"/>
    <col min="3" max="3" width="59.54296875" style="4" customWidth="1"/>
    <col min="4" max="4" width="14.81640625" style="3" customWidth="1"/>
    <col min="5" max="5" width="19" style="4" bestFit="1" customWidth="1"/>
    <col min="6" max="6" width="20.36328125" style="4" bestFit="1" customWidth="1"/>
    <col min="7" max="8" width="20.453125" style="4" bestFit="1" customWidth="1"/>
    <col min="9" max="9" width="18.6328125" style="4" bestFit="1" customWidth="1"/>
    <col min="10" max="10" width="19.08984375" style="4" customWidth="1"/>
    <col min="11" max="11" width="19.90625" style="4" bestFit="1" customWidth="1"/>
    <col min="12" max="12" width="17.08984375" style="4" bestFit="1" customWidth="1"/>
    <col min="13" max="13" width="14.08984375" style="4" customWidth="1"/>
    <col min="14" max="14" width="17.08984375" style="4" customWidth="1"/>
    <col min="15" max="15" width="18" style="4" customWidth="1"/>
    <col min="16" max="16" width="20.81640625" style="4" customWidth="1"/>
    <col min="17" max="17" width="18.1796875" style="4" customWidth="1"/>
    <col min="18" max="18" width="19.1796875" style="4" customWidth="1"/>
    <col min="19" max="19" width="18.6328125" style="2" customWidth="1"/>
    <col min="20" max="20" width="11.36328125" style="4" bestFit="1" customWidth="1"/>
    <col min="21" max="21" width="11.36328125" style="4" customWidth="1"/>
    <col min="22" max="22" width="12" style="4" bestFit="1" customWidth="1"/>
    <col min="23" max="23" width="13" style="4" customWidth="1"/>
    <col min="24" max="24" width="15.54296875" style="2" bestFit="1" customWidth="1"/>
    <col min="25" max="26" width="13.54296875" style="5" customWidth="1"/>
    <col min="27" max="27" width="12" style="4" customWidth="1"/>
    <col min="28" max="28" width="13.90625" style="4" bestFit="1" customWidth="1"/>
    <col min="29" max="29" width="12" style="4" customWidth="1"/>
    <col min="30" max="30" width="27.54296875" style="4" bestFit="1" customWidth="1" outlineLevel="1"/>
    <col min="31" max="32" width="15.90625" style="4" customWidth="1" outlineLevel="1"/>
    <col min="33" max="33" width="11.08984375" style="4" customWidth="1" outlineLevel="1"/>
    <col min="34" max="34" width="21" style="4" customWidth="1" outlineLevel="1"/>
    <col min="35" max="35" width="11.36328125" style="4" customWidth="1" outlineLevel="1"/>
    <col min="36" max="36" width="16.90625" style="4" customWidth="1" outlineLevel="1"/>
    <col min="37" max="37" width="13.54296875" style="4" customWidth="1" outlineLevel="1"/>
    <col min="38" max="38" width="16" style="4" customWidth="1" outlineLevel="1"/>
    <col min="39" max="39" width="11.81640625" style="4" customWidth="1" outlineLevel="1"/>
    <col min="40" max="40" width="21" style="4" customWidth="1" outlineLevel="1"/>
    <col min="41" max="41" width="16.08984375" style="4" customWidth="1" outlineLevel="1"/>
    <col min="42" max="42" width="8.1796875" style="4" customWidth="1" outlineLevel="1"/>
    <col min="43" max="44" width="10.6328125" style="4" customWidth="1" outlineLevel="1"/>
    <col min="45" max="45" width="6.90625" style="4" customWidth="1" outlineLevel="1"/>
    <col min="46" max="46" width="5.81640625" style="4" customWidth="1" outlineLevel="1"/>
    <col min="47" max="16384" width="8.6328125" style="4"/>
  </cols>
  <sheetData>
    <row r="1" spans="2:49" x14ac:dyDescent="0.35">
      <c r="C1" s="2" t="s">
        <v>169</v>
      </c>
    </row>
    <row r="2" spans="2:49" ht="16" thickBot="1" x14ac:dyDescent="0.4"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6"/>
      <c r="U2" s="6"/>
      <c r="V2" s="6"/>
      <c r="W2" s="6"/>
      <c r="AA2" s="8"/>
    </row>
    <row r="3" spans="2:49" s="17" customFormat="1" ht="31.5" thickBot="1" x14ac:dyDescent="0.4">
      <c r="B3" s="9"/>
      <c r="C3" s="10" t="s">
        <v>0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170</v>
      </c>
      <c r="J3" s="11" t="s">
        <v>6</v>
      </c>
      <c r="K3" s="11" t="s">
        <v>7</v>
      </c>
      <c r="L3" s="12" t="s">
        <v>8</v>
      </c>
      <c r="M3" s="11" t="s">
        <v>9</v>
      </c>
      <c r="N3" s="11" t="s">
        <v>10</v>
      </c>
      <c r="O3" s="12" t="s">
        <v>11</v>
      </c>
      <c r="P3" s="11" t="s">
        <v>12</v>
      </c>
      <c r="Q3" s="12" t="s">
        <v>13</v>
      </c>
      <c r="R3" s="12" t="s">
        <v>14</v>
      </c>
      <c r="S3" s="11" t="s">
        <v>15</v>
      </c>
      <c r="T3" s="11"/>
      <c r="U3" s="11"/>
      <c r="V3" s="11"/>
      <c r="W3" s="11"/>
      <c r="X3" s="13" t="s">
        <v>16</v>
      </c>
      <c r="Y3" s="14"/>
      <c r="Z3" s="14"/>
      <c r="AA3" s="15"/>
      <c r="AB3" s="16"/>
    </row>
    <row r="4" spans="2:49" ht="14" x14ac:dyDescent="0.3">
      <c r="B4" s="194" t="s">
        <v>20</v>
      </c>
      <c r="C4" s="20" t="s">
        <v>21</v>
      </c>
      <c r="D4" s="21" t="s">
        <v>22</v>
      </c>
      <c r="E4" s="22">
        <v>1</v>
      </c>
      <c r="F4" s="22">
        <v>2</v>
      </c>
      <c r="G4" s="22">
        <v>5</v>
      </c>
      <c r="H4" s="22">
        <v>2</v>
      </c>
      <c r="I4" s="22">
        <v>3</v>
      </c>
      <c r="J4" s="22">
        <v>3</v>
      </c>
      <c r="K4" s="22">
        <v>3</v>
      </c>
      <c r="L4" s="22">
        <v>2</v>
      </c>
      <c r="M4" s="22">
        <v>2</v>
      </c>
      <c r="N4" s="22">
        <v>1</v>
      </c>
      <c r="O4" s="22">
        <v>4</v>
      </c>
      <c r="P4" s="22">
        <v>1</v>
      </c>
      <c r="Q4" s="22">
        <v>1</v>
      </c>
      <c r="R4" s="22"/>
      <c r="S4" s="23"/>
      <c r="T4" s="18"/>
      <c r="U4" s="18"/>
      <c r="V4" s="18"/>
      <c r="W4" s="24"/>
      <c r="X4" s="25"/>
    </row>
    <row r="5" spans="2:49" ht="14" x14ac:dyDescent="0.3">
      <c r="B5" s="195"/>
      <c r="C5" s="20" t="s">
        <v>23</v>
      </c>
      <c r="D5" s="21" t="s">
        <v>24</v>
      </c>
      <c r="E5" s="22"/>
      <c r="F5" s="22"/>
      <c r="G5" s="22"/>
      <c r="H5" s="22"/>
      <c r="I5" s="22"/>
      <c r="J5" s="22"/>
      <c r="K5" s="26"/>
      <c r="L5" s="26"/>
      <c r="M5" s="22"/>
      <c r="N5" s="22"/>
      <c r="O5" s="22"/>
      <c r="P5" s="22"/>
      <c r="Q5" s="22"/>
      <c r="R5" s="22"/>
      <c r="S5" s="23"/>
      <c r="T5" s="18"/>
      <c r="U5" s="18"/>
      <c r="V5" s="18"/>
      <c r="W5" s="24"/>
      <c r="X5" s="25"/>
    </row>
    <row r="6" spans="2:49" ht="15" thickBot="1" x14ac:dyDescent="0.4">
      <c r="B6" s="196"/>
      <c r="C6" s="20" t="s">
        <v>25</v>
      </c>
      <c r="D6" s="21" t="s">
        <v>24</v>
      </c>
      <c r="E6" s="27">
        <v>210</v>
      </c>
      <c r="F6" s="27">
        <v>1000</v>
      </c>
      <c r="G6" s="27">
        <v>1920</v>
      </c>
      <c r="H6" s="27">
        <v>1000</v>
      </c>
      <c r="I6" s="27">
        <v>420</v>
      </c>
      <c r="J6" s="27">
        <v>1980</v>
      </c>
      <c r="K6" s="163">
        <v>630</v>
      </c>
      <c r="L6" s="163">
        <v>500</v>
      </c>
      <c r="M6" s="27">
        <v>500</v>
      </c>
      <c r="N6" s="27">
        <v>250</v>
      </c>
      <c r="O6" s="27">
        <v>840</v>
      </c>
      <c r="P6" s="27">
        <v>500</v>
      </c>
      <c r="Q6" s="164">
        <v>108</v>
      </c>
      <c r="R6" s="164">
        <v>192.53</v>
      </c>
      <c r="S6" s="28">
        <f>SUM(Q6:R6)</f>
        <v>300.52999999999997</v>
      </c>
      <c r="T6" s="29"/>
      <c r="U6" s="30"/>
      <c r="V6" s="30"/>
      <c r="W6" s="31"/>
      <c r="X6" s="25"/>
    </row>
    <row r="7" spans="2:49" s="38" customFormat="1" ht="16" thickBot="1" x14ac:dyDescent="0.4">
      <c r="B7" s="1"/>
      <c r="C7" s="32" t="s">
        <v>26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36"/>
      <c r="U7" s="36"/>
      <c r="V7" s="36"/>
      <c r="W7" s="37"/>
      <c r="X7" s="25"/>
      <c r="Y7" s="5"/>
      <c r="Z7" s="5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2:49" s="152" customFormat="1" ht="14.5" x14ac:dyDescent="0.3">
      <c r="B8" s="194" t="s">
        <v>27</v>
      </c>
      <c r="C8" s="179" t="s">
        <v>28</v>
      </c>
      <c r="D8" s="150" t="s">
        <v>29</v>
      </c>
      <c r="E8" s="47">
        <v>0.8</v>
      </c>
      <c r="F8" s="47">
        <v>0.85</v>
      </c>
      <c r="G8" s="47">
        <v>0.8</v>
      </c>
      <c r="H8" s="47">
        <v>0.85</v>
      </c>
      <c r="I8" s="42">
        <v>0.72</v>
      </c>
      <c r="J8" s="47">
        <v>0.85</v>
      </c>
      <c r="K8" s="47">
        <v>0.8</v>
      </c>
      <c r="L8" s="47">
        <v>0.85</v>
      </c>
      <c r="M8" s="46">
        <v>0.85</v>
      </c>
      <c r="N8" s="47">
        <v>0.85</v>
      </c>
      <c r="O8" s="47">
        <v>0.85</v>
      </c>
      <c r="P8" s="47">
        <v>0.85</v>
      </c>
      <c r="Q8" s="47">
        <v>0.85</v>
      </c>
      <c r="R8" s="47">
        <v>0.85</v>
      </c>
      <c r="S8" s="180">
        <v>0.85</v>
      </c>
      <c r="T8" s="44"/>
      <c r="U8" s="44"/>
      <c r="V8" s="44"/>
      <c r="W8" s="45"/>
      <c r="X8" s="181"/>
      <c r="Y8" s="151"/>
      <c r="Z8" s="151"/>
    </row>
    <row r="9" spans="2:49" s="152" customFormat="1" ht="14.5" x14ac:dyDescent="0.3">
      <c r="B9" s="195"/>
      <c r="C9" s="179" t="s">
        <v>30</v>
      </c>
      <c r="D9" s="150" t="s">
        <v>29</v>
      </c>
      <c r="E9" s="47">
        <v>0.85</v>
      </c>
      <c r="F9" s="47">
        <v>0.85</v>
      </c>
      <c r="G9" s="47">
        <v>0.85</v>
      </c>
      <c r="H9" s="47">
        <v>0.85</v>
      </c>
      <c r="I9" s="47">
        <v>0.85</v>
      </c>
      <c r="J9" s="47">
        <v>0.85</v>
      </c>
      <c r="K9" s="47">
        <v>0.85</v>
      </c>
      <c r="L9" s="47">
        <v>0.85</v>
      </c>
      <c r="M9" s="46">
        <v>0.85</v>
      </c>
      <c r="N9" s="47">
        <v>0.85</v>
      </c>
      <c r="O9" s="47">
        <v>0.85</v>
      </c>
      <c r="P9" s="47">
        <v>0.85</v>
      </c>
      <c r="Q9" s="47">
        <v>0.85</v>
      </c>
      <c r="R9" s="47">
        <v>0.85</v>
      </c>
      <c r="S9" s="180">
        <f>AVERAGE(Q9:R9)</f>
        <v>0.85</v>
      </c>
      <c r="T9" s="44"/>
      <c r="U9" s="44"/>
      <c r="V9" s="44"/>
      <c r="W9" s="45"/>
      <c r="X9" s="181"/>
      <c r="Y9" s="151"/>
      <c r="Z9" s="151"/>
    </row>
    <row r="10" spans="2:49" ht="14" customHeight="1" x14ac:dyDescent="0.3">
      <c r="B10" s="195"/>
      <c r="C10" s="20" t="s">
        <v>31</v>
      </c>
      <c r="D10" s="21" t="s">
        <v>19</v>
      </c>
      <c r="E10" s="27">
        <v>1471.68</v>
      </c>
      <c r="F10" s="27">
        <v>7446</v>
      </c>
      <c r="G10" s="27">
        <v>13455.36</v>
      </c>
      <c r="H10" s="27">
        <v>7446</v>
      </c>
      <c r="I10" s="27">
        <v>1324.5119999999999</v>
      </c>
      <c r="J10" s="27">
        <v>14743.08</v>
      </c>
      <c r="K10" s="27">
        <v>4415.04</v>
      </c>
      <c r="L10" s="27">
        <v>3723</v>
      </c>
      <c r="M10" s="27">
        <v>3254.7689999999998</v>
      </c>
      <c r="N10" s="27">
        <v>1641.9003749999999</v>
      </c>
      <c r="O10" s="27">
        <v>6254.64</v>
      </c>
      <c r="P10" s="27">
        <v>3723</v>
      </c>
      <c r="Q10" s="27">
        <v>325.03809599999994</v>
      </c>
      <c r="R10" s="27">
        <v>1234.3698993599999</v>
      </c>
      <c r="S10" s="28">
        <f>SUM(Q10:R10)</f>
        <v>1559.4079953599999</v>
      </c>
      <c r="T10" s="30"/>
      <c r="U10" s="30"/>
      <c r="V10" s="41"/>
      <c r="W10" s="31"/>
      <c r="X10" s="40">
        <f>SUM(E10:P10,S10:W10)</f>
        <v>70458.389370360004</v>
      </c>
    </row>
    <row r="11" spans="2:49" ht="14" customHeight="1" x14ac:dyDescent="0.3">
      <c r="B11" s="195"/>
      <c r="C11" s="158" t="s">
        <v>32</v>
      </c>
      <c r="D11" s="21" t="s">
        <v>19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30"/>
      <c r="U11" s="30"/>
      <c r="V11" s="41"/>
      <c r="W11" s="31"/>
      <c r="X11" s="40">
        <f>SUM(E11:P11,S11:W11)</f>
        <v>0</v>
      </c>
    </row>
    <row r="12" spans="2:49" ht="14.5" customHeight="1" x14ac:dyDescent="0.3">
      <c r="B12" s="195"/>
      <c r="C12" s="20" t="s">
        <v>33</v>
      </c>
      <c r="D12" s="21" t="s">
        <v>29</v>
      </c>
      <c r="E12" s="42">
        <v>0.1096</v>
      </c>
      <c r="F12" s="42">
        <v>0.06</v>
      </c>
      <c r="G12" s="42">
        <v>9.3399999999999997E-2</v>
      </c>
      <c r="H12" s="42">
        <v>0.06</v>
      </c>
      <c r="I12" s="42">
        <v>0.1081</v>
      </c>
      <c r="J12" s="42">
        <v>0.06</v>
      </c>
      <c r="K12" s="42">
        <v>0.1075</v>
      </c>
      <c r="L12" s="42">
        <v>0.10249999999999999</v>
      </c>
      <c r="M12" s="42">
        <v>0.10249999999999999</v>
      </c>
      <c r="N12" s="42">
        <v>9.1399999999999995E-2</v>
      </c>
      <c r="O12" s="42">
        <v>0.1021</v>
      </c>
      <c r="P12" s="42">
        <v>0.06</v>
      </c>
      <c r="Q12" s="42">
        <v>0.01</v>
      </c>
      <c r="R12" s="42">
        <v>3.1E-2</v>
      </c>
      <c r="S12" s="43"/>
      <c r="T12" s="44"/>
      <c r="U12" s="44"/>
      <c r="V12" s="44"/>
      <c r="W12" s="45"/>
      <c r="X12" s="25"/>
    </row>
    <row r="13" spans="2:49" ht="14.5" customHeight="1" x14ac:dyDescent="0.3">
      <c r="B13" s="195"/>
      <c r="C13" s="20" t="s">
        <v>34</v>
      </c>
      <c r="D13" s="21" t="s">
        <v>29</v>
      </c>
      <c r="E13" s="42"/>
      <c r="F13" s="42"/>
      <c r="G13" s="42"/>
      <c r="H13" s="42"/>
      <c r="I13" s="42"/>
      <c r="J13" s="42"/>
      <c r="K13" s="42"/>
      <c r="L13" s="42"/>
      <c r="M13" s="46"/>
      <c r="N13" s="47"/>
      <c r="O13" s="42"/>
      <c r="P13" s="42"/>
      <c r="Q13" s="42"/>
      <c r="R13" s="42"/>
      <c r="S13" s="43"/>
      <c r="T13" s="44"/>
      <c r="U13" s="44"/>
      <c r="V13" s="44"/>
      <c r="W13" s="45"/>
      <c r="X13" s="25"/>
    </row>
    <row r="14" spans="2:49" ht="14.5" customHeight="1" x14ac:dyDescent="0.3">
      <c r="B14" s="195"/>
      <c r="C14" s="20" t="s">
        <v>35</v>
      </c>
      <c r="D14" s="21" t="s">
        <v>29</v>
      </c>
      <c r="E14" s="42"/>
      <c r="F14" s="42"/>
      <c r="G14" s="42"/>
      <c r="H14" s="42"/>
      <c r="I14" s="42"/>
      <c r="J14" s="42"/>
      <c r="K14" s="42"/>
      <c r="L14" s="42"/>
      <c r="M14" s="46"/>
      <c r="N14" s="47"/>
      <c r="O14" s="42"/>
      <c r="P14" s="42"/>
      <c r="Q14" s="42"/>
      <c r="R14" s="42"/>
      <c r="S14" s="43"/>
      <c r="T14" s="44"/>
      <c r="U14" s="44"/>
      <c r="V14" s="44"/>
      <c r="W14" s="45"/>
      <c r="X14" s="25"/>
    </row>
    <row r="15" spans="2:49" ht="14.5" customHeight="1" x14ac:dyDescent="0.3">
      <c r="B15" s="195"/>
      <c r="C15" s="20" t="s">
        <v>36</v>
      </c>
      <c r="D15" s="21" t="s">
        <v>29</v>
      </c>
      <c r="E15" s="42">
        <f>SUM(E12:E14)</f>
        <v>0.1096</v>
      </c>
      <c r="F15" s="42">
        <f t="shared" ref="F15:M15" si="0">SUM(F12:F14)</f>
        <v>0.06</v>
      </c>
      <c r="G15" s="42">
        <f t="shared" si="0"/>
        <v>9.3399999999999997E-2</v>
      </c>
      <c r="H15" s="42">
        <f t="shared" si="0"/>
        <v>0.06</v>
      </c>
      <c r="I15" s="42">
        <f t="shared" si="0"/>
        <v>0.1081</v>
      </c>
      <c r="J15" s="42">
        <f t="shared" si="0"/>
        <v>0.06</v>
      </c>
      <c r="K15" s="42">
        <f t="shared" si="0"/>
        <v>0.1075</v>
      </c>
      <c r="L15" s="42">
        <f t="shared" si="0"/>
        <v>0.10249999999999999</v>
      </c>
      <c r="M15" s="42">
        <f t="shared" si="0"/>
        <v>0.10249999999999999</v>
      </c>
      <c r="N15" s="42">
        <f>SUM(N12:N14)</f>
        <v>9.1399999999999995E-2</v>
      </c>
      <c r="O15" s="42">
        <f>SUM(O12:O14)</f>
        <v>0.1021</v>
      </c>
      <c r="P15" s="42">
        <f>SUM(P12:P14)</f>
        <v>0.06</v>
      </c>
      <c r="Q15" s="42">
        <f>SUM(Q12:Q14)</f>
        <v>0.01</v>
      </c>
      <c r="R15" s="42">
        <f>SUM(R12:R14)</f>
        <v>3.1E-2</v>
      </c>
      <c r="S15" s="43"/>
      <c r="T15" s="42"/>
      <c r="U15" s="42"/>
      <c r="V15" s="42"/>
      <c r="W15" s="48"/>
      <c r="X15" s="25"/>
    </row>
    <row r="16" spans="2:49" ht="14" x14ac:dyDescent="0.3">
      <c r="B16" s="195"/>
      <c r="C16" s="20" t="s">
        <v>37</v>
      </c>
      <c r="D16" s="21" t="s">
        <v>38</v>
      </c>
      <c r="E16" s="49">
        <v>2787</v>
      </c>
      <c r="F16" s="49">
        <v>2375</v>
      </c>
      <c r="G16" s="49">
        <v>2688</v>
      </c>
      <c r="H16" s="49">
        <v>2375</v>
      </c>
      <c r="I16" s="160">
        <v>2455.75</v>
      </c>
      <c r="J16" s="49">
        <v>2230</v>
      </c>
      <c r="K16" s="49">
        <v>2754</v>
      </c>
      <c r="L16" s="49">
        <v>2430</v>
      </c>
      <c r="M16" s="49">
        <v>2430</v>
      </c>
      <c r="N16" s="49">
        <v>2430</v>
      </c>
      <c r="O16" s="49">
        <v>2630</v>
      </c>
      <c r="P16" s="49">
        <v>2375</v>
      </c>
      <c r="Q16" s="49">
        <v>2900</v>
      </c>
      <c r="R16" s="49">
        <v>2035</v>
      </c>
      <c r="S16" s="50"/>
      <c r="T16" s="30"/>
      <c r="U16" s="30"/>
      <c r="V16" s="30"/>
      <c r="W16" s="31"/>
      <c r="X16" s="25"/>
    </row>
    <row r="17" spans="1:49" ht="14" x14ac:dyDescent="0.3">
      <c r="B17" s="195"/>
      <c r="C17" s="20" t="s">
        <v>39</v>
      </c>
      <c r="D17" s="21" t="s">
        <v>40</v>
      </c>
      <c r="E17" s="27">
        <v>1.4</v>
      </c>
      <c r="F17" s="27">
        <v>0.5</v>
      </c>
      <c r="G17" s="27">
        <v>1</v>
      </c>
      <c r="H17" s="27">
        <v>0.5</v>
      </c>
      <c r="I17" s="27">
        <v>2.81</v>
      </c>
      <c r="J17" s="27">
        <v>0.5</v>
      </c>
      <c r="K17" s="27">
        <v>1</v>
      </c>
      <c r="L17" s="27">
        <v>0.5</v>
      </c>
      <c r="M17" s="27">
        <v>0.5</v>
      </c>
      <c r="N17" s="27">
        <v>0.5</v>
      </c>
      <c r="O17" s="27">
        <v>1.2</v>
      </c>
      <c r="P17" s="27">
        <v>0.5</v>
      </c>
      <c r="Q17" s="27">
        <v>0</v>
      </c>
      <c r="R17" s="27">
        <v>0</v>
      </c>
      <c r="S17" s="28"/>
      <c r="T17" s="30"/>
      <c r="U17" s="30"/>
      <c r="V17" s="30"/>
      <c r="W17" s="31"/>
      <c r="X17" s="25"/>
    </row>
    <row r="18" spans="1:49" ht="14.5" thickBot="1" x14ac:dyDescent="0.35">
      <c r="B18" s="196"/>
      <c r="C18" s="20" t="s">
        <v>41</v>
      </c>
      <c r="D18" s="21" t="s">
        <v>29</v>
      </c>
      <c r="E18" s="42">
        <v>8.0000000000000002E-3</v>
      </c>
      <c r="F18" s="42">
        <v>8.0000000000000002E-3</v>
      </c>
      <c r="G18" s="42">
        <v>8.0000000000000002E-3</v>
      </c>
      <c r="H18" s="42">
        <v>8.0000000000000002E-3</v>
      </c>
      <c r="I18" s="42">
        <v>8.0000000000000002E-3</v>
      </c>
      <c r="J18" s="42">
        <v>8.0000000000000002E-3</v>
      </c>
      <c r="K18" s="42">
        <v>8.0000000000000002E-3</v>
      </c>
      <c r="L18" s="42">
        <v>8.0000000000000002E-3</v>
      </c>
      <c r="M18" s="42">
        <v>8.0000000000000002E-3</v>
      </c>
      <c r="N18" s="42">
        <v>8.0000000000000002E-3</v>
      </c>
      <c r="O18" s="42">
        <v>8.0000000000000002E-3</v>
      </c>
      <c r="P18" s="42">
        <v>8.0000000000000002E-3</v>
      </c>
      <c r="Q18" s="42">
        <v>8.0000000000000002E-3</v>
      </c>
      <c r="R18" s="42">
        <v>8.0000000000000002E-3</v>
      </c>
      <c r="S18" s="43"/>
      <c r="T18" s="44"/>
      <c r="U18" s="44"/>
      <c r="V18" s="44"/>
      <c r="W18" s="45"/>
      <c r="X18" s="25"/>
    </row>
    <row r="19" spans="1:49" s="38" customFormat="1" ht="16" thickBot="1" x14ac:dyDescent="0.4">
      <c r="B19" s="1"/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  <c r="T19" s="36"/>
      <c r="U19" s="36"/>
      <c r="V19" s="36"/>
      <c r="W19" s="37"/>
      <c r="X19" s="25"/>
      <c r="Y19" s="5"/>
      <c r="Z19" s="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</row>
    <row r="20" spans="1:49" ht="14.5" customHeight="1" x14ac:dyDescent="0.3">
      <c r="B20" s="194" t="s">
        <v>42</v>
      </c>
      <c r="C20" s="20" t="s">
        <v>43</v>
      </c>
      <c r="D20" s="21" t="s">
        <v>29</v>
      </c>
      <c r="E20" s="47">
        <v>0.56784999999999997</v>
      </c>
      <c r="F20" s="47">
        <v>0.76354999999999995</v>
      </c>
      <c r="G20" s="47">
        <v>0.52122000000000002</v>
      </c>
      <c r="H20" s="47">
        <v>0.81964999999999999</v>
      </c>
      <c r="I20" s="47">
        <v>0.71375</v>
      </c>
      <c r="J20" s="47">
        <v>0.63719999999999999</v>
      </c>
      <c r="K20" s="47">
        <v>0.65822999999999998</v>
      </c>
      <c r="L20" s="47">
        <v>0.71682999999999997</v>
      </c>
      <c r="M20" s="47">
        <v>0.74822999999999995</v>
      </c>
      <c r="N20" s="47">
        <v>0.54910000000000003</v>
      </c>
      <c r="O20" s="47">
        <v>0.63627</v>
      </c>
      <c r="P20" s="47">
        <v>0.84699000000000002</v>
      </c>
      <c r="Q20" s="51">
        <v>0.26179000000000002</v>
      </c>
      <c r="R20" s="51">
        <v>0.26179000000000002</v>
      </c>
      <c r="S20" s="43">
        <f>SUMPRODUCT($Q$20:$R$20,Q6:R6)/$S$6</f>
        <v>0.26179000000000002</v>
      </c>
      <c r="T20" s="44"/>
      <c r="U20" s="44"/>
      <c r="V20" s="44"/>
      <c r="W20" s="44"/>
      <c r="X20" s="25"/>
    </row>
    <row r="21" spans="1:49" ht="14" x14ac:dyDescent="0.3">
      <c r="B21" s="195"/>
      <c r="C21" s="20" t="s">
        <v>44</v>
      </c>
      <c r="D21" s="21" t="s">
        <v>29</v>
      </c>
      <c r="E21" s="42">
        <v>0.39032</v>
      </c>
      <c r="F21" s="42">
        <v>0.70396000000000003</v>
      </c>
      <c r="G21" s="42">
        <v>0.48281000000000002</v>
      </c>
      <c r="H21" s="42">
        <v>0.76207999999999998</v>
      </c>
      <c r="I21" s="42">
        <v>0.70891000000000004</v>
      </c>
      <c r="J21" s="42">
        <v>0.62897999999999998</v>
      </c>
      <c r="K21" s="42">
        <v>0.45821000000000001</v>
      </c>
      <c r="L21" s="42">
        <v>0.69815000000000005</v>
      </c>
      <c r="M21" s="42">
        <v>0.61817</v>
      </c>
      <c r="N21" s="42">
        <v>0.49918000000000001</v>
      </c>
      <c r="O21" s="42">
        <v>0.58689000000000002</v>
      </c>
      <c r="P21" s="42">
        <v>0.79247999999999996</v>
      </c>
      <c r="Q21" s="51">
        <v>0.25538</v>
      </c>
      <c r="R21" s="51">
        <f>Q21</f>
        <v>0.25538</v>
      </c>
      <c r="S21" s="43">
        <f>SUMPRODUCT($Q$20:$R$20,Q6:R6)/$S$6</f>
        <v>0.26179000000000002</v>
      </c>
      <c r="T21" s="44"/>
      <c r="U21" s="44"/>
      <c r="V21" s="44"/>
      <c r="W21" s="45"/>
      <c r="X21" s="25"/>
    </row>
    <row r="22" spans="1:49" ht="14" x14ac:dyDescent="0.3">
      <c r="B22" s="195"/>
      <c r="C22" s="20" t="s">
        <v>45</v>
      </c>
      <c r="D22" s="21" t="s">
        <v>19</v>
      </c>
      <c r="E22" s="27">
        <v>715.52599999999995</v>
      </c>
      <c r="F22" s="27">
        <v>6119.4900000000016</v>
      </c>
      <c r="G22" s="27">
        <v>8413.7729999999992</v>
      </c>
      <c r="H22" s="27">
        <v>6668.5410000000002</v>
      </c>
      <c r="I22" s="27">
        <v>1319.335</v>
      </c>
      <c r="J22" s="27">
        <v>11107.63</v>
      </c>
      <c r="K22" s="27">
        <v>2528.056</v>
      </c>
      <c r="L22" s="27">
        <v>3069.6790000000001</v>
      </c>
      <c r="M22" s="27">
        <v>2794.8449999999998</v>
      </c>
      <c r="N22" s="27">
        <v>1133.1310000000001</v>
      </c>
      <c r="O22" s="27">
        <v>4336.6040000000003</v>
      </c>
      <c r="P22" s="27">
        <v>3438.7020000000002</v>
      </c>
      <c r="Q22" s="27">
        <v>322.30099999999999</v>
      </c>
      <c r="R22" s="27">
        <v>1168.914</v>
      </c>
      <c r="S22" s="52">
        <f>SUM(Q22:R22)</f>
        <v>1491.2149999999999</v>
      </c>
      <c r="T22" s="155"/>
      <c r="U22" s="155"/>
      <c r="V22" s="155"/>
      <c r="W22" s="155"/>
      <c r="X22" s="40">
        <f>SUM(E22:P22,S22:W22)</f>
        <v>53136.526999999995</v>
      </c>
    </row>
    <row r="23" spans="1:49" ht="14" x14ac:dyDescent="0.3">
      <c r="B23" s="195"/>
      <c r="C23" s="20" t="s">
        <v>46</v>
      </c>
      <c r="D23" s="21" t="s">
        <v>29</v>
      </c>
      <c r="E23" s="42">
        <v>0.14563132576594004</v>
      </c>
      <c r="F23" s="42">
        <v>6.360595729678728E-2</v>
      </c>
      <c r="G23" s="42">
        <v>0.11088632924848342</v>
      </c>
      <c r="H23" s="42">
        <v>5.5137494985555778E-2</v>
      </c>
      <c r="I23" s="42">
        <v>0.11281820007806963</v>
      </c>
      <c r="J23" s="42">
        <v>7.3366865839067388E-2</v>
      </c>
      <c r="K23" s="42">
        <v>0.12610066114041776</v>
      </c>
      <c r="L23" s="42">
        <v>0.1097780155514632</v>
      </c>
      <c r="M23" s="42">
        <v>0.11584041333240305</v>
      </c>
      <c r="N23" s="42">
        <v>0.13594809426271101</v>
      </c>
      <c r="O23" s="42">
        <v>0.11249286307903603</v>
      </c>
      <c r="P23" s="42">
        <v>5.8538657900568294E-2</v>
      </c>
      <c r="Q23" s="42">
        <v>1.8187582104926676E-2</v>
      </c>
      <c r="R23" s="42">
        <v>3.1145788484011495E-2</v>
      </c>
      <c r="S23" s="43"/>
      <c r="T23" s="44"/>
      <c r="U23" s="44"/>
      <c r="V23" s="156"/>
      <c r="W23" s="45"/>
      <c r="X23" s="25"/>
    </row>
    <row r="24" spans="1:49" ht="14.5" x14ac:dyDescent="0.3">
      <c r="B24" s="195"/>
      <c r="C24" s="20" t="s">
        <v>47</v>
      </c>
      <c r="D24" s="21" t="s">
        <v>29</v>
      </c>
      <c r="E24" s="42"/>
      <c r="F24" s="42"/>
      <c r="G24" s="42"/>
      <c r="H24" s="42"/>
      <c r="I24" s="42"/>
      <c r="J24" s="42"/>
      <c r="K24" s="42"/>
      <c r="L24" s="42"/>
      <c r="M24" s="46"/>
      <c r="N24" s="47"/>
      <c r="O24" s="42"/>
      <c r="P24" s="42"/>
      <c r="Q24" s="42"/>
      <c r="R24" s="42"/>
      <c r="S24" s="43"/>
      <c r="T24" s="44"/>
      <c r="U24" s="44"/>
      <c r="V24" s="44"/>
      <c r="W24" s="45"/>
      <c r="X24" s="25"/>
    </row>
    <row r="25" spans="1:49" ht="14.5" x14ac:dyDescent="0.3">
      <c r="B25" s="195"/>
      <c r="C25" s="20" t="s">
        <v>48</v>
      </c>
      <c r="D25" s="21" t="s">
        <v>29</v>
      </c>
      <c r="E25" s="42"/>
      <c r="F25" s="42"/>
      <c r="G25" s="42"/>
      <c r="H25" s="42"/>
      <c r="I25" s="42"/>
      <c r="J25" s="42"/>
      <c r="K25" s="42"/>
      <c r="L25" s="42"/>
      <c r="M25" s="46"/>
      <c r="N25" s="47"/>
      <c r="O25" s="42"/>
      <c r="P25" s="42"/>
      <c r="Q25" s="42"/>
      <c r="R25" s="42"/>
      <c r="S25" s="43"/>
      <c r="T25" s="44"/>
      <c r="U25" s="44"/>
      <c r="V25" s="44"/>
      <c r="W25" s="45"/>
      <c r="X25" s="25"/>
    </row>
    <row r="26" spans="1:49" ht="14" x14ac:dyDescent="0.3">
      <c r="B26" s="195"/>
      <c r="C26" s="20" t="s">
        <v>49</v>
      </c>
      <c r="D26" s="21" t="s">
        <v>29</v>
      </c>
      <c r="E26" s="42">
        <f>SUM(E23:E25)</f>
        <v>0.14563132576594004</v>
      </c>
      <c r="F26" s="42">
        <f t="shared" ref="F26:R26" si="1">SUM(F23:F25)</f>
        <v>6.360595729678728E-2</v>
      </c>
      <c r="G26" s="42">
        <f t="shared" si="1"/>
        <v>0.11088632924848342</v>
      </c>
      <c r="H26" s="42">
        <f t="shared" si="1"/>
        <v>5.5137494985555778E-2</v>
      </c>
      <c r="I26" s="42">
        <f t="shared" si="1"/>
        <v>0.11281820007806963</v>
      </c>
      <c r="J26" s="42">
        <f t="shared" si="1"/>
        <v>7.3366865839067388E-2</v>
      </c>
      <c r="K26" s="42">
        <f t="shared" si="1"/>
        <v>0.12610066114041776</v>
      </c>
      <c r="L26" s="42">
        <f t="shared" si="1"/>
        <v>0.1097780155514632</v>
      </c>
      <c r="M26" s="42">
        <f t="shared" si="1"/>
        <v>0.11584041333240305</v>
      </c>
      <c r="N26" s="42">
        <f t="shared" si="1"/>
        <v>0.13594809426271101</v>
      </c>
      <c r="O26" s="42">
        <f t="shared" si="1"/>
        <v>0.11249286307903603</v>
      </c>
      <c r="P26" s="42">
        <f t="shared" si="1"/>
        <v>5.8538657900568294E-2</v>
      </c>
      <c r="Q26" s="42">
        <f t="shared" si="1"/>
        <v>1.8187582104926676E-2</v>
      </c>
      <c r="R26" s="42">
        <f t="shared" si="1"/>
        <v>3.1145788484011495E-2</v>
      </c>
      <c r="S26" s="42">
        <f>SUM(S23:S25)</f>
        <v>0</v>
      </c>
      <c r="T26" s="42"/>
      <c r="U26" s="42"/>
      <c r="V26" s="42"/>
      <c r="W26" s="42"/>
      <c r="X26" s="25"/>
    </row>
    <row r="27" spans="1:49" ht="14" x14ac:dyDescent="0.3">
      <c r="B27" s="195"/>
      <c r="C27" s="20" t="s">
        <v>50</v>
      </c>
      <c r="D27" s="21" t="s">
        <v>19</v>
      </c>
      <c r="E27" s="53">
        <v>611.32299999999998</v>
      </c>
      <c r="F27" s="53">
        <v>5730.2539803818845</v>
      </c>
      <c r="G27" s="53">
        <v>7480.8005968999996</v>
      </c>
      <c r="H27" s="53">
        <v>6300.8543540515275</v>
      </c>
      <c r="I27" s="53">
        <v>1170.49</v>
      </c>
      <c r="J27" s="53">
        <v>10292.697999999999</v>
      </c>
      <c r="K27" s="53">
        <v>2209.2664669999999</v>
      </c>
      <c r="L27" s="53">
        <v>2732.6957310000003</v>
      </c>
      <c r="M27" s="53">
        <v>2471.0889999999999</v>
      </c>
      <c r="N27" s="53">
        <v>979.08400000000006</v>
      </c>
      <c r="O27" s="53">
        <v>3848.7670000000003</v>
      </c>
      <c r="P27" s="53">
        <v>3237.4050000000002</v>
      </c>
      <c r="Q27" s="53">
        <v>316.43912410000002</v>
      </c>
      <c r="R27" s="53">
        <v>1132.5072518000002</v>
      </c>
      <c r="S27" s="52">
        <f>SUM(Q27:R27)</f>
        <v>1448.9463759000002</v>
      </c>
      <c r="T27" s="53"/>
      <c r="U27" s="53"/>
      <c r="V27" s="53"/>
      <c r="W27" s="165"/>
      <c r="X27" s="40">
        <f>SUM(E27:P27,S27:W27)</f>
        <v>48513.673505233412</v>
      </c>
    </row>
    <row r="28" spans="1:49" ht="14" x14ac:dyDescent="0.3">
      <c r="B28" s="195"/>
      <c r="C28" s="20" t="s">
        <v>51</v>
      </c>
      <c r="D28" s="21" t="s">
        <v>38</v>
      </c>
      <c r="E28" s="49">
        <v>3084.9481489549644</v>
      </c>
      <c r="F28" s="49">
        <v>2417.1042127908709</v>
      </c>
      <c r="G28" s="49">
        <v>2732.5076599868162</v>
      </c>
      <c r="H28" s="49">
        <v>2386.0811611446397</v>
      </c>
      <c r="I28" s="49">
        <v>2602.6676374555968</v>
      </c>
      <c r="J28" s="49">
        <v>2480.3197495790164</v>
      </c>
      <c r="K28" s="49">
        <v>2781.3456545408803</v>
      </c>
      <c r="L28" s="49">
        <v>2446.9207798926759</v>
      </c>
      <c r="M28" s="39">
        <v>2517.2425387683684</v>
      </c>
      <c r="N28" s="39">
        <v>2535.5271992891567</v>
      </c>
      <c r="O28" s="49">
        <v>2725.6379528594462</v>
      </c>
      <c r="P28" s="49">
        <v>2462.7773190877083</v>
      </c>
      <c r="Q28" s="49">
        <v>3153.7484861237317</v>
      </c>
      <c r="R28" s="49">
        <v>2156.1573979763693</v>
      </c>
      <c r="S28" s="52"/>
      <c r="T28" s="30"/>
      <c r="U28" s="30"/>
      <c r="V28" s="30"/>
      <c r="W28" s="31"/>
      <c r="X28" s="25"/>
    </row>
    <row r="29" spans="1:49" ht="14" x14ac:dyDescent="0.3">
      <c r="B29" s="195"/>
      <c r="C29" s="20" t="s">
        <v>52</v>
      </c>
      <c r="D29" s="21" t="s">
        <v>40</v>
      </c>
      <c r="E29" s="27">
        <v>5.7569999999999997</v>
      </c>
      <c r="F29" s="27">
        <v>2.0273748302554617</v>
      </c>
      <c r="G29" s="27">
        <v>4.7586665340270056</v>
      </c>
      <c r="H29" s="27">
        <v>0.36334784475344756</v>
      </c>
      <c r="I29" s="27">
        <v>5.5860000000000003</v>
      </c>
      <c r="J29" s="27">
        <v>0.63500000000000001</v>
      </c>
      <c r="K29" s="27">
        <v>4.5521341299401588</v>
      </c>
      <c r="L29" s="27">
        <v>1.7430000000000001</v>
      </c>
      <c r="M29" s="27">
        <v>3.7789999999999999</v>
      </c>
      <c r="N29" s="27">
        <v>5.1470000000000002</v>
      </c>
      <c r="O29" s="27">
        <v>4.91</v>
      </c>
      <c r="P29" s="27">
        <v>0.33400000000000002</v>
      </c>
      <c r="Q29" s="27">
        <v>0</v>
      </c>
      <c r="R29" s="27">
        <v>0</v>
      </c>
      <c r="S29" s="28"/>
      <c r="T29" s="30"/>
      <c r="U29" s="30"/>
      <c r="V29" s="30"/>
      <c r="W29" s="31"/>
      <c r="X29" s="25"/>
    </row>
    <row r="30" spans="1:49" ht="14.5" thickBot="1" x14ac:dyDescent="0.35">
      <c r="B30" s="196"/>
      <c r="C30" s="20" t="s">
        <v>53</v>
      </c>
      <c r="D30" s="21" t="s">
        <v>29</v>
      </c>
      <c r="E30" s="42">
        <v>8.6899999999999998E-3</v>
      </c>
      <c r="F30" s="42">
        <v>8.0000000000000002E-3</v>
      </c>
      <c r="G30" s="42">
        <v>4.7561922950194596E-3</v>
      </c>
      <c r="H30" s="42">
        <v>4.7561922950194596E-3</v>
      </c>
      <c r="I30" s="42">
        <v>0</v>
      </c>
      <c r="J30" s="42">
        <v>3.0754321214230182E-3</v>
      </c>
      <c r="K30" s="42">
        <v>7.7000000000000002E-3</v>
      </c>
      <c r="L30" s="42">
        <v>7.9805700486000001E-3</v>
      </c>
      <c r="M30" s="42">
        <v>4.8999999999999998E-3</v>
      </c>
      <c r="N30" s="42">
        <v>4.8999999999999998E-3</v>
      </c>
      <c r="O30" s="42">
        <v>1.8599999999999998E-2</v>
      </c>
      <c r="P30" s="42">
        <v>1.8599999999999998E-2</v>
      </c>
      <c r="Q30" s="42">
        <v>0</v>
      </c>
      <c r="R30" s="42">
        <v>0</v>
      </c>
      <c r="S30" s="43"/>
      <c r="T30" s="44"/>
      <c r="U30" s="44"/>
      <c r="V30" s="44"/>
      <c r="W30" s="45"/>
      <c r="X30" s="25"/>
    </row>
    <row r="31" spans="1:49" ht="16" thickBot="1" x14ac:dyDescent="0.4">
      <c r="C31" s="18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  <c r="T31" s="18"/>
      <c r="U31" s="18"/>
      <c r="V31" s="18"/>
      <c r="W31" s="24"/>
      <c r="X31" s="25"/>
    </row>
    <row r="32" spans="1:49" s="38" customFormat="1" outlineLevel="1" x14ac:dyDescent="0.35">
      <c r="A32" s="197" t="s">
        <v>54</v>
      </c>
      <c r="B32" s="54"/>
      <c r="C32" s="32" t="s">
        <v>55</v>
      </c>
      <c r="D32" s="33"/>
      <c r="E32" s="55">
        <f>E34-E42</f>
        <v>920.28051225449735</v>
      </c>
      <c r="F32" s="55">
        <f t="shared" ref="F32:P32" si="2">F34-F42</f>
        <v>956.797360558126</v>
      </c>
      <c r="G32" s="55">
        <f t="shared" si="2"/>
        <v>894.17564358039226</v>
      </c>
      <c r="H32" s="55">
        <f t="shared" si="2"/>
        <v>913.41221994227726</v>
      </c>
      <c r="I32" s="55">
        <f t="shared" si="2"/>
        <v>1107.3203183389337</v>
      </c>
      <c r="J32" s="55">
        <f t="shared" si="2"/>
        <v>1056.6917468913889</v>
      </c>
      <c r="K32" s="55">
        <f t="shared" si="2"/>
        <v>1216</v>
      </c>
      <c r="L32" s="55">
        <f t="shared" si="2"/>
        <v>919</v>
      </c>
      <c r="M32" s="55">
        <f t="shared" si="2"/>
        <v>665</v>
      </c>
      <c r="N32" s="55">
        <f t="shared" si="2"/>
        <v>665</v>
      </c>
      <c r="O32" s="55">
        <f t="shared" si="2"/>
        <v>781</v>
      </c>
      <c r="P32" s="55">
        <f t="shared" si="2"/>
        <v>789</v>
      </c>
      <c r="Q32" s="55"/>
      <c r="R32" s="55"/>
      <c r="S32" s="56"/>
      <c r="T32" s="57"/>
      <c r="U32" s="57"/>
      <c r="V32" s="57"/>
      <c r="W32" s="58"/>
      <c r="X32" s="25"/>
      <c r="Y32" s="5"/>
      <c r="Z32" s="5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46" ht="15.5" customHeight="1" outlineLevel="1" x14ac:dyDescent="0.3">
      <c r="A33" s="198"/>
      <c r="B33" s="193" t="s">
        <v>56</v>
      </c>
      <c r="C33" s="59" t="s">
        <v>57</v>
      </c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  <c r="T33" s="18"/>
      <c r="U33" s="18"/>
      <c r="V33" s="18"/>
      <c r="W33" s="24"/>
      <c r="X33" s="25"/>
    </row>
    <row r="34" spans="1:46" ht="14" outlineLevel="1" x14ac:dyDescent="0.3">
      <c r="A34" s="198"/>
      <c r="B34" s="193"/>
      <c r="C34" s="18" t="s">
        <v>58</v>
      </c>
      <c r="D34" s="21" t="s">
        <v>59</v>
      </c>
      <c r="E34" s="22">
        <v>4108.6157453583101</v>
      </c>
      <c r="F34" s="22">
        <v>4170.7424654313136</v>
      </c>
      <c r="G34" s="22">
        <v>4000.6594371230567</v>
      </c>
      <c r="H34" s="22">
        <v>4044.1746755714498</v>
      </c>
      <c r="I34" s="22">
        <v>3786.8803183389336</v>
      </c>
      <c r="J34" s="22">
        <v>3854.2202996163523</v>
      </c>
      <c r="K34" s="22">
        <v>4051</v>
      </c>
      <c r="L34" s="22">
        <v>4136</v>
      </c>
      <c r="M34" s="22">
        <v>3947</v>
      </c>
      <c r="N34" s="22">
        <v>3947</v>
      </c>
      <c r="O34" s="22">
        <v>3907</v>
      </c>
      <c r="P34" s="22">
        <v>3921</v>
      </c>
      <c r="Q34" s="22">
        <v>0</v>
      </c>
      <c r="R34" s="22">
        <v>0</v>
      </c>
      <c r="S34" s="23"/>
      <c r="T34" s="18"/>
      <c r="U34" s="18"/>
      <c r="V34" s="18"/>
      <c r="W34" s="24"/>
      <c r="X34" s="25"/>
    </row>
    <row r="35" spans="1:46" ht="14" customHeight="1" outlineLevel="1" x14ac:dyDescent="0.3">
      <c r="A35" s="198"/>
      <c r="B35" s="193"/>
      <c r="C35" s="18" t="s">
        <v>60</v>
      </c>
      <c r="D35" s="21" t="s">
        <v>59</v>
      </c>
      <c r="E35" s="22">
        <v>4788.0941454081631</v>
      </c>
      <c r="F35" s="22">
        <v>4783.5388681914137</v>
      </c>
      <c r="G35" s="22">
        <v>4767.3412439242729</v>
      </c>
      <c r="H35" s="22">
        <v>4764.5032358289409</v>
      </c>
      <c r="I35" s="22">
        <v>0</v>
      </c>
      <c r="J35" s="22">
        <v>4712.6006116095068</v>
      </c>
      <c r="K35" s="22">
        <v>4844</v>
      </c>
      <c r="L35" s="22">
        <v>0</v>
      </c>
      <c r="M35" s="22">
        <v>0</v>
      </c>
      <c r="N35" s="22">
        <v>0</v>
      </c>
      <c r="O35" s="22">
        <v>5164</v>
      </c>
      <c r="P35" s="22">
        <v>5164</v>
      </c>
      <c r="Q35" s="22">
        <v>0</v>
      </c>
      <c r="R35" s="22">
        <v>0</v>
      </c>
      <c r="S35" s="23"/>
      <c r="T35" s="18"/>
      <c r="U35" s="18"/>
      <c r="V35" s="18"/>
      <c r="W35" s="24"/>
      <c r="X35" s="25"/>
    </row>
    <row r="36" spans="1:46" ht="14" outlineLevel="1" x14ac:dyDescent="0.3">
      <c r="A36" s="198"/>
      <c r="B36" s="193"/>
      <c r="C36" s="18" t="s">
        <v>61</v>
      </c>
      <c r="D36" s="21" t="s">
        <v>59</v>
      </c>
      <c r="E36" s="22">
        <v>3666.0909964106972</v>
      </c>
      <c r="F36" s="22">
        <v>3779.2376274702233</v>
      </c>
      <c r="G36" s="22">
        <v>3989</v>
      </c>
      <c r="H36" s="22">
        <v>3741.2630077343802</v>
      </c>
      <c r="I36" s="22">
        <v>3880.9299043482301</v>
      </c>
      <c r="J36" s="22">
        <v>3880.3778107514054</v>
      </c>
      <c r="K36" s="22">
        <v>0</v>
      </c>
      <c r="L36" s="22">
        <v>0</v>
      </c>
      <c r="M36" s="22">
        <v>0</v>
      </c>
      <c r="N36" s="22">
        <v>0</v>
      </c>
      <c r="O36" s="22">
        <v>3754</v>
      </c>
      <c r="P36" s="22">
        <v>3621</v>
      </c>
      <c r="Q36" s="22">
        <v>0</v>
      </c>
      <c r="R36" s="22">
        <v>0</v>
      </c>
      <c r="S36" s="23"/>
      <c r="T36" s="18"/>
      <c r="U36" s="18"/>
      <c r="V36" s="18"/>
      <c r="W36" s="24"/>
      <c r="X36" s="25"/>
    </row>
    <row r="37" spans="1:46" ht="14" outlineLevel="1" x14ac:dyDescent="0.3">
      <c r="A37" s="198"/>
      <c r="B37" s="193"/>
      <c r="C37" s="18" t="s">
        <v>62</v>
      </c>
      <c r="D37" s="21" t="s">
        <v>59</v>
      </c>
      <c r="E37" s="22">
        <f>E45</f>
        <v>10776</v>
      </c>
      <c r="F37" s="22">
        <f t="shared" ref="F37:Q40" si="3">F45</f>
        <v>10776</v>
      </c>
      <c r="G37" s="22">
        <f t="shared" si="3"/>
        <v>10335.994588704494</v>
      </c>
      <c r="H37" s="22">
        <f t="shared" si="3"/>
        <v>10321.345402448555</v>
      </c>
      <c r="I37" s="22">
        <f t="shared" si="3"/>
        <v>10082.829645174677</v>
      </c>
      <c r="J37" s="22">
        <f t="shared" si="3"/>
        <v>10162.284157745971</v>
      </c>
      <c r="K37" s="22">
        <f t="shared" si="3"/>
        <v>10756</v>
      </c>
      <c r="L37" s="22">
        <f t="shared" si="3"/>
        <v>10215</v>
      </c>
      <c r="M37" s="22">
        <f t="shared" si="3"/>
        <v>10094</v>
      </c>
      <c r="N37" s="22">
        <f t="shared" si="3"/>
        <v>10094</v>
      </c>
      <c r="O37" s="22">
        <f t="shared" si="3"/>
        <v>10369</v>
      </c>
      <c r="P37" s="22">
        <f t="shared" si="3"/>
        <v>10318</v>
      </c>
      <c r="Q37" s="22">
        <f t="shared" si="3"/>
        <v>0</v>
      </c>
      <c r="R37" s="22">
        <f>R45</f>
        <v>0</v>
      </c>
      <c r="S37" s="23"/>
      <c r="T37" s="22"/>
      <c r="U37" s="22"/>
      <c r="V37" s="22"/>
      <c r="W37" s="60"/>
      <c r="X37" s="25"/>
    </row>
    <row r="38" spans="1:46" ht="14" outlineLevel="1" x14ac:dyDescent="0.3">
      <c r="A38" s="198"/>
      <c r="B38" s="193"/>
      <c r="C38" s="18" t="s">
        <v>63</v>
      </c>
      <c r="D38" s="21" t="s">
        <v>59</v>
      </c>
      <c r="E38" s="22">
        <f>E46</f>
        <v>11542.666666666666</v>
      </c>
      <c r="F38" s="22">
        <f t="shared" si="3"/>
        <v>11542.666666666666</v>
      </c>
      <c r="G38" s="22">
        <f t="shared" si="3"/>
        <v>10951.841738553418</v>
      </c>
      <c r="H38" s="22">
        <f t="shared" si="3"/>
        <v>10903.149950347568</v>
      </c>
      <c r="I38" s="22">
        <f t="shared" si="3"/>
        <v>10643.766317940044</v>
      </c>
      <c r="J38" s="22">
        <f t="shared" si="3"/>
        <v>10577.863842535851</v>
      </c>
      <c r="K38" s="22">
        <f t="shared" si="3"/>
        <v>10976</v>
      </c>
      <c r="L38" s="22">
        <f t="shared" si="3"/>
        <v>10655</v>
      </c>
      <c r="M38" s="22">
        <f t="shared" si="3"/>
        <v>10687</v>
      </c>
      <c r="N38" s="22">
        <f t="shared" si="3"/>
        <v>10687</v>
      </c>
      <c r="O38" s="22">
        <f t="shared" si="3"/>
        <v>10667</v>
      </c>
      <c r="P38" s="22">
        <f t="shared" si="3"/>
        <v>10707</v>
      </c>
      <c r="Q38" s="22">
        <f t="shared" si="3"/>
        <v>0</v>
      </c>
      <c r="R38" s="22">
        <f>R46</f>
        <v>0</v>
      </c>
      <c r="S38" s="23"/>
      <c r="T38" s="22"/>
      <c r="U38" s="22"/>
      <c r="V38" s="22"/>
      <c r="W38" s="60"/>
      <c r="X38" s="25"/>
    </row>
    <row r="39" spans="1:46" ht="14" outlineLevel="1" x14ac:dyDescent="0.3">
      <c r="A39" s="198"/>
      <c r="B39" s="193"/>
      <c r="C39" s="18" t="s">
        <v>64</v>
      </c>
      <c r="D39" s="21" t="s">
        <v>59</v>
      </c>
      <c r="E39" s="22">
        <f>E47</f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  <c r="I39" s="22">
        <f t="shared" si="3"/>
        <v>0</v>
      </c>
      <c r="J39" s="22">
        <f t="shared" si="3"/>
        <v>0</v>
      </c>
      <c r="K39" s="22">
        <f t="shared" si="3"/>
        <v>0</v>
      </c>
      <c r="L39" s="22">
        <f t="shared" si="3"/>
        <v>0</v>
      </c>
      <c r="M39" s="22">
        <f t="shared" si="3"/>
        <v>0</v>
      </c>
      <c r="N39" s="22">
        <f t="shared" si="3"/>
        <v>0</v>
      </c>
      <c r="O39" s="22">
        <f t="shared" si="3"/>
        <v>0</v>
      </c>
      <c r="P39" s="22">
        <f t="shared" si="3"/>
        <v>0</v>
      </c>
      <c r="Q39" s="22">
        <f t="shared" si="3"/>
        <v>0</v>
      </c>
      <c r="R39" s="22">
        <f>R47</f>
        <v>0</v>
      </c>
      <c r="S39" s="23"/>
      <c r="T39" s="22"/>
      <c r="U39" s="22"/>
      <c r="V39" s="22"/>
      <c r="W39" s="60"/>
      <c r="X39" s="25"/>
    </row>
    <row r="40" spans="1:46" ht="14" outlineLevel="1" x14ac:dyDescent="0.3">
      <c r="A40" s="198"/>
      <c r="B40" s="193"/>
      <c r="C40" s="18" t="s">
        <v>65</v>
      </c>
      <c r="D40" s="21" t="s">
        <v>59</v>
      </c>
      <c r="E40" s="22">
        <f>E48</f>
        <v>0</v>
      </c>
      <c r="F40" s="22">
        <f t="shared" si="3"/>
        <v>0</v>
      </c>
      <c r="G40" s="22">
        <f t="shared" si="3"/>
        <v>0</v>
      </c>
      <c r="H40" s="22">
        <f t="shared" si="3"/>
        <v>0</v>
      </c>
      <c r="I40" s="22">
        <f t="shared" si="3"/>
        <v>0</v>
      </c>
      <c r="J40" s="22">
        <f t="shared" si="3"/>
        <v>0</v>
      </c>
      <c r="K40" s="22">
        <f t="shared" si="3"/>
        <v>0</v>
      </c>
      <c r="L40" s="22">
        <f t="shared" si="3"/>
        <v>0</v>
      </c>
      <c r="M40" s="22">
        <f t="shared" si="3"/>
        <v>0</v>
      </c>
      <c r="N40" s="22">
        <f t="shared" si="3"/>
        <v>0</v>
      </c>
      <c r="O40" s="22">
        <f t="shared" si="3"/>
        <v>0</v>
      </c>
      <c r="P40" s="22">
        <f t="shared" si="3"/>
        <v>0</v>
      </c>
      <c r="Q40" s="22">
        <f t="shared" si="3"/>
        <v>0</v>
      </c>
      <c r="R40" s="22">
        <f>R48</f>
        <v>0</v>
      </c>
      <c r="S40" s="23"/>
      <c r="T40" s="22"/>
      <c r="U40" s="22"/>
      <c r="V40" s="22"/>
      <c r="W40" s="60"/>
      <c r="X40" s="25"/>
    </row>
    <row r="41" spans="1:46" ht="14" outlineLevel="1" x14ac:dyDescent="0.3">
      <c r="A41" s="198"/>
      <c r="B41" s="193"/>
      <c r="C41" s="59" t="s">
        <v>66</v>
      </c>
      <c r="D41" s="21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30"/>
      <c r="U41" s="30"/>
      <c r="V41" s="30"/>
      <c r="W41" s="31"/>
      <c r="X41" s="25"/>
    </row>
    <row r="42" spans="1:46" ht="14" outlineLevel="1" x14ac:dyDescent="0.3">
      <c r="A42" s="198"/>
      <c r="B42" s="193"/>
      <c r="C42" s="18" t="s">
        <v>58</v>
      </c>
      <c r="D42" s="21" t="s">
        <v>59</v>
      </c>
      <c r="E42" s="27">
        <v>3188.3352331038127</v>
      </c>
      <c r="F42" s="27">
        <v>3213.9451048731876</v>
      </c>
      <c r="G42" s="27">
        <v>3106.4837935426644</v>
      </c>
      <c r="H42" s="27">
        <v>3130.7624556291726</v>
      </c>
      <c r="I42" s="27">
        <v>2679.56</v>
      </c>
      <c r="J42" s="27">
        <v>2797.5285527249634</v>
      </c>
      <c r="K42" s="27">
        <v>2835</v>
      </c>
      <c r="L42" s="27">
        <v>3217</v>
      </c>
      <c r="M42" s="27">
        <v>3282</v>
      </c>
      <c r="N42" s="27">
        <v>3282</v>
      </c>
      <c r="O42" s="27">
        <v>3126</v>
      </c>
      <c r="P42" s="27">
        <v>3132</v>
      </c>
      <c r="Q42" s="27">
        <v>0</v>
      </c>
      <c r="R42" s="27">
        <v>0</v>
      </c>
      <c r="S42" s="28"/>
      <c r="T42" s="30"/>
      <c r="U42" s="30"/>
      <c r="V42" s="30"/>
      <c r="W42" s="31"/>
      <c r="X42" s="25"/>
    </row>
    <row r="43" spans="1:46" ht="14" outlineLevel="1" x14ac:dyDescent="0.3">
      <c r="A43" s="198"/>
      <c r="B43" s="193"/>
      <c r="C43" s="18" t="s">
        <v>60</v>
      </c>
      <c r="D43" s="21" t="s">
        <v>59</v>
      </c>
      <c r="E43" s="27">
        <v>4788.0941454081631</v>
      </c>
      <c r="F43" s="27">
        <v>4783.5388681914137</v>
      </c>
      <c r="G43" s="27">
        <v>4767.3412439242729</v>
      </c>
      <c r="H43" s="27">
        <v>4764.5032358289409</v>
      </c>
      <c r="I43" s="27">
        <v>0</v>
      </c>
      <c r="J43" s="27">
        <v>4712.6006116095068</v>
      </c>
      <c r="K43" s="27">
        <v>4844</v>
      </c>
      <c r="L43" s="27">
        <v>0</v>
      </c>
      <c r="M43" s="27">
        <v>0</v>
      </c>
      <c r="N43" s="27">
        <v>0</v>
      </c>
      <c r="O43" s="27">
        <v>4716</v>
      </c>
      <c r="P43" s="27">
        <v>4728</v>
      </c>
      <c r="Q43" s="27">
        <v>0</v>
      </c>
      <c r="R43" s="27">
        <v>0</v>
      </c>
      <c r="S43" s="28"/>
      <c r="T43" s="30"/>
      <c r="U43" s="30"/>
      <c r="V43" s="30"/>
      <c r="W43" s="31"/>
      <c r="X43" s="25"/>
    </row>
    <row r="44" spans="1:46" ht="14" outlineLevel="1" x14ac:dyDescent="0.3">
      <c r="A44" s="198"/>
      <c r="B44" s="193"/>
      <c r="C44" s="18" t="s">
        <v>61</v>
      </c>
      <c r="D44" s="21" t="s">
        <v>59</v>
      </c>
      <c r="E44" s="27">
        <v>4089.0228502097971</v>
      </c>
      <c r="F44" s="27">
        <v>4106.2253913911863</v>
      </c>
      <c r="G44" s="27">
        <v>4181</v>
      </c>
      <c r="H44" s="27">
        <v>4109.9398269811099</v>
      </c>
      <c r="I44" s="27">
        <v>3778.15</v>
      </c>
      <c r="J44" s="27">
        <v>3827.2621724685591</v>
      </c>
      <c r="K44" s="27">
        <v>0</v>
      </c>
      <c r="L44" s="27">
        <v>0</v>
      </c>
      <c r="M44" s="27">
        <v>0</v>
      </c>
      <c r="N44" s="27">
        <v>0</v>
      </c>
      <c r="O44" s="27">
        <v>3899</v>
      </c>
      <c r="P44" s="27">
        <v>3950</v>
      </c>
      <c r="Q44" s="27">
        <v>0</v>
      </c>
      <c r="R44" s="27">
        <v>0</v>
      </c>
      <c r="S44" s="28"/>
      <c r="T44" s="30"/>
      <c r="U44" s="30"/>
      <c r="V44" s="30"/>
      <c r="W44" s="31"/>
      <c r="X44" s="61"/>
    </row>
    <row r="45" spans="1:46" ht="14" outlineLevel="1" x14ac:dyDescent="0.3">
      <c r="A45" s="198"/>
      <c r="B45" s="193"/>
      <c r="C45" s="18" t="s">
        <v>62</v>
      </c>
      <c r="D45" s="21" t="s">
        <v>59</v>
      </c>
      <c r="E45" s="27">
        <v>10776</v>
      </c>
      <c r="F45" s="27">
        <v>10776</v>
      </c>
      <c r="G45" s="27">
        <v>10335.994588704494</v>
      </c>
      <c r="H45" s="27">
        <v>10321.345402448555</v>
      </c>
      <c r="I45" s="27">
        <v>10082.829645174677</v>
      </c>
      <c r="J45" s="27">
        <v>10162.284157745971</v>
      </c>
      <c r="K45" s="27">
        <v>10756</v>
      </c>
      <c r="L45" s="27">
        <v>10215</v>
      </c>
      <c r="M45" s="27">
        <v>10094</v>
      </c>
      <c r="N45" s="27">
        <v>10094</v>
      </c>
      <c r="O45" s="27">
        <v>10369</v>
      </c>
      <c r="P45" s="27">
        <v>10318</v>
      </c>
      <c r="Q45" s="27">
        <v>0</v>
      </c>
      <c r="R45" s="27">
        <v>0</v>
      </c>
      <c r="S45" s="28"/>
      <c r="T45" s="30"/>
      <c r="U45" s="30"/>
      <c r="V45" s="30"/>
      <c r="W45" s="31"/>
      <c r="X45" s="61"/>
      <c r="Y45" s="62"/>
      <c r="Z45" s="62"/>
      <c r="AA45" s="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</row>
    <row r="46" spans="1:46" ht="14" outlineLevel="1" x14ac:dyDescent="0.3">
      <c r="A46" s="198"/>
      <c r="B46" s="193"/>
      <c r="C46" s="18" t="s">
        <v>63</v>
      </c>
      <c r="D46" s="21" t="s">
        <v>59</v>
      </c>
      <c r="E46" s="27">
        <v>11542.666666666666</v>
      </c>
      <c r="F46" s="27">
        <v>11542.666666666666</v>
      </c>
      <c r="G46" s="27">
        <v>10951.841738553418</v>
      </c>
      <c r="H46" s="27">
        <v>10903.149950347568</v>
      </c>
      <c r="I46" s="27">
        <v>10643.766317940044</v>
      </c>
      <c r="J46" s="27">
        <v>10577.863842535851</v>
      </c>
      <c r="K46" s="27">
        <v>10976</v>
      </c>
      <c r="L46" s="27">
        <v>10655</v>
      </c>
      <c r="M46" s="27">
        <v>10687</v>
      </c>
      <c r="N46" s="27">
        <v>10687</v>
      </c>
      <c r="O46" s="27">
        <v>10667</v>
      </c>
      <c r="P46" s="27">
        <v>10707</v>
      </c>
      <c r="Q46" s="27">
        <v>0</v>
      </c>
      <c r="R46" s="27">
        <v>0</v>
      </c>
      <c r="S46" s="28"/>
      <c r="T46" s="30"/>
      <c r="U46" s="30"/>
      <c r="V46" s="30"/>
      <c r="W46" s="31"/>
      <c r="X46" s="25"/>
    </row>
    <row r="47" spans="1:46" ht="14" outlineLevel="1" x14ac:dyDescent="0.3">
      <c r="A47" s="198"/>
      <c r="B47" s="193"/>
      <c r="C47" s="18" t="s">
        <v>64</v>
      </c>
      <c r="D47" s="21" t="s">
        <v>59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8"/>
      <c r="T47" s="30"/>
      <c r="U47" s="30"/>
      <c r="V47" s="30"/>
      <c r="W47" s="31"/>
      <c r="X47" s="25"/>
      <c r="Y47" s="64"/>
      <c r="Z47" s="64"/>
    </row>
    <row r="48" spans="1:46" ht="14" outlineLevel="1" x14ac:dyDescent="0.3">
      <c r="A48" s="198"/>
      <c r="B48" s="193"/>
      <c r="C48" s="18" t="s">
        <v>65</v>
      </c>
      <c r="D48" s="21" t="s">
        <v>59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8"/>
      <c r="T48" s="30"/>
      <c r="U48" s="30"/>
      <c r="V48" s="30"/>
      <c r="W48" s="31"/>
      <c r="X48" s="25"/>
      <c r="Y48" s="64"/>
      <c r="Z48" s="64"/>
    </row>
    <row r="49" spans="1:49" ht="14.5" outlineLevel="1" x14ac:dyDescent="0.3">
      <c r="A49" s="198"/>
      <c r="B49" s="193"/>
      <c r="C49" s="59" t="s">
        <v>171</v>
      </c>
      <c r="D49" s="21"/>
      <c r="E49" s="27"/>
      <c r="F49" s="27"/>
      <c r="G49" s="27"/>
      <c r="H49" s="27"/>
      <c r="I49" s="27"/>
      <c r="J49" s="27"/>
      <c r="K49" s="27"/>
      <c r="L49" s="27"/>
      <c r="M49" s="67"/>
      <c r="N49" s="27"/>
      <c r="O49" s="27"/>
      <c r="P49" s="27"/>
      <c r="Q49" s="27"/>
      <c r="R49" s="27"/>
      <c r="S49" s="28"/>
      <c r="T49" s="30"/>
      <c r="U49" s="30"/>
      <c r="V49" s="30"/>
      <c r="W49" s="31"/>
      <c r="X49" s="25"/>
    </row>
    <row r="50" spans="1:49" ht="14.5" outlineLevel="1" x14ac:dyDescent="0.3">
      <c r="A50" s="198"/>
      <c r="B50" s="193"/>
      <c r="C50" s="18" t="s">
        <v>172</v>
      </c>
      <c r="D50" s="21" t="s">
        <v>59</v>
      </c>
      <c r="E50" s="27">
        <v>2878.7418131002037</v>
      </c>
      <c r="F50" s="27">
        <v>2980.9250513183729</v>
      </c>
      <c r="G50" s="27">
        <v>3087.1527870149712</v>
      </c>
      <c r="H50" s="27">
        <v>3270.7414320724747</v>
      </c>
      <c r="I50" s="27">
        <v>2942.86</v>
      </c>
      <c r="J50" s="27">
        <v>3327</v>
      </c>
      <c r="K50" s="27">
        <v>2812</v>
      </c>
      <c r="L50" s="27">
        <v>3138.9969999999998</v>
      </c>
      <c r="M50" s="27">
        <v>3249.9</v>
      </c>
      <c r="N50" s="27">
        <v>3227.91</v>
      </c>
      <c r="O50" s="27">
        <v>2995</v>
      </c>
      <c r="P50" s="27">
        <v>3091</v>
      </c>
      <c r="Q50" s="27">
        <v>8809.8865550407118</v>
      </c>
      <c r="R50" s="27">
        <v>8511.2612953334428</v>
      </c>
      <c r="S50" s="166"/>
      <c r="T50" s="67"/>
      <c r="U50" s="67"/>
      <c r="V50" s="67"/>
      <c r="W50" s="167"/>
      <c r="X50" s="25"/>
    </row>
    <row r="51" spans="1:49" ht="14.5" customHeight="1" outlineLevel="1" x14ac:dyDescent="0.3">
      <c r="A51" s="198"/>
      <c r="B51" s="193" t="s">
        <v>67</v>
      </c>
      <c r="C51" s="59" t="s">
        <v>68</v>
      </c>
      <c r="D51" s="21"/>
      <c r="E51" s="27"/>
      <c r="F51" s="27"/>
      <c r="G51" s="27"/>
      <c r="H51" s="27"/>
      <c r="I51" s="27"/>
      <c r="J51" s="27"/>
      <c r="K51" s="27"/>
      <c r="L51" s="27"/>
      <c r="M51" s="67"/>
      <c r="N51" s="27"/>
      <c r="O51" s="27"/>
      <c r="P51" s="27"/>
      <c r="Q51" s="27"/>
      <c r="R51" s="27"/>
      <c r="S51" s="28"/>
      <c r="T51" s="30"/>
      <c r="U51" s="30"/>
      <c r="V51" s="30"/>
      <c r="W51" s="31"/>
      <c r="X51" s="25"/>
    </row>
    <row r="52" spans="1:49" ht="14" outlineLevel="1" x14ac:dyDescent="0.3">
      <c r="A52" s="198"/>
      <c r="B52" s="193"/>
      <c r="C52" s="18" t="s">
        <v>58</v>
      </c>
      <c r="D52" s="21" t="s">
        <v>69</v>
      </c>
      <c r="E52" s="27">
        <v>634567</v>
      </c>
      <c r="F52" s="27">
        <v>3471988</v>
      </c>
      <c r="G52" s="27">
        <v>6610038.7800000003</v>
      </c>
      <c r="H52" s="27">
        <v>3757122.33</v>
      </c>
      <c r="I52" s="27">
        <v>513980.63550000003</v>
      </c>
      <c r="J52" s="27">
        <v>425437</v>
      </c>
      <c r="K52" s="27">
        <v>2230090</v>
      </c>
      <c r="L52" s="27">
        <v>2376720</v>
      </c>
      <c r="M52" s="27">
        <v>2134253</v>
      </c>
      <c r="N52" s="27">
        <v>873121</v>
      </c>
      <c r="O52" s="27">
        <v>3149875.13</v>
      </c>
      <c r="P52" s="27">
        <v>1360494.19</v>
      </c>
      <c r="Q52" s="27">
        <v>115376774.09076101</v>
      </c>
      <c r="R52" s="27">
        <v>296120925.11835051</v>
      </c>
      <c r="S52" s="28"/>
      <c r="T52" s="30"/>
      <c r="U52" s="30"/>
      <c r="V52" s="30"/>
      <c r="W52" s="31"/>
      <c r="X52" s="66">
        <f t="shared" ref="X52:X58" si="4">SUM(E52:P52,S52:W52)</f>
        <v>27537687.065500002</v>
      </c>
    </row>
    <row r="53" spans="1:49" ht="14" outlineLevel="1" x14ac:dyDescent="0.3">
      <c r="A53" s="198"/>
      <c r="B53" s="193"/>
      <c r="C53" s="18" t="s">
        <v>60</v>
      </c>
      <c r="D53" s="21" t="s">
        <v>69</v>
      </c>
      <c r="E53" s="27">
        <v>78400</v>
      </c>
      <c r="F53" s="27">
        <v>609983</v>
      </c>
      <c r="G53" s="27">
        <v>675845</v>
      </c>
      <c r="H53" s="27">
        <v>694567</v>
      </c>
      <c r="I53" s="27">
        <v>0</v>
      </c>
      <c r="J53" s="27">
        <v>538304</v>
      </c>
      <c r="K53" s="27">
        <v>229630.65</v>
      </c>
      <c r="L53" s="27">
        <v>0</v>
      </c>
      <c r="M53" s="27">
        <v>0</v>
      </c>
      <c r="N53" s="27">
        <v>0</v>
      </c>
      <c r="O53" s="27">
        <v>248872.94000000006</v>
      </c>
      <c r="P53" s="27">
        <v>275900.24</v>
      </c>
      <c r="Q53" s="27">
        <v>0</v>
      </c>
      <c r="R53" s="27">
        <v>0</v>
      </c>
      <c r="S53" s="28"/>
      <c r="T53" s="30"/>
      <c r="U53" s="30"/>
      <c r="V53" s="30"/>
      <c r="W53" s="31"/>
      <c r="X53" s="66">
        <f t="shared" si="4"/>
        <v>3351502.83</v>
      </c>
    </row>
    <row r="54" spans="1:49" ht="14" outlineLevel="1" x14ac:dyDescent="0.3">
      <c r="A54" s="198"/>
      <c r="B54" s="193"/>
      <c r="C54" s="18" t="s">
        <v>61</v>
      </c>
      <c r="D54" s="21" t="s">
        <v>69</v>
      </c>
      <c r="E54" s="27">
        <v>39562</v>
      </c>
      <c r="F54" s="27">
        <v>838384</v>
      </c>
      <c r="G54" s="27">
        <v>36853.22</v>
      </c>
      <c r="H54" s="27">
        <v>406081.67</v>
      </c>
      <c r="I54" s="27">
        <v>629313.81000000006</v>
      </c>
      <c r="J54" s="27">
        <v>7297142</v>
      </c>
      <c r="K54" s="27">
        <v>0</v>
      </c>
      <c r="L54" s="27">
        <v>0</v>
      </c>
      <c r="M54" s="27">
        <v>0</v>
      </c>
      <c r="N54" s="27">
        <v>0</v>
      </c>
      <c r="O54" s="27">
        <v>479292.21</v>
      </c>
      <c r="P54" s="27">
        <v>1099768.26</v>
      </c>
      <c r="Q54" s="27">
        <v>0</v>
      </c>
      <c r="R54" s="27">
        <v>0</v>
      </c>
      <c r="S54" s="28"/>
      <c r="T54" s="30"/>
      <c r="U54" s="30"/>
      <c r="V54" s="30"/>
      <c r="W54" s="31"/>
      <c r="X54" s="66">
        <f t="shared" si="4"/>
        <v>10826397.17</v>
      </c>
    </row>
    <row r="55" spans="1:49" ht="14" outlineLevel="1" x14ac:dyDescent="0.3">
      <c r="A55" s="198"/>
      <c r="B55" s="193"/>
      <c r="C55" s="18" t="s">
        <v>62</v>
      </c>
      <c r="D55" s="21" t="s">
        <v>70</v>
      </c>
      <c r="E55" s="27">
        <v>2252</v>
      </c>
      <c r="F55" s="27">
        <v>10006.5</v>
      </c>
      <c r="G55" s="27">
        <v>34010.339999999997</v>
      </c>
      <c r="H55" s="27">
        <v>1919.5</v>
      </c>
      <c r="I55" s="27">
        <v>7085.739999999998</v>
      </c>
      <c r="J55" s="27">
        <v>6210.26</v>
      </c>
      <c r="K55" s="27">
        <v>10283.08</v>
      </c>
      <c r="L55" s="27">
        <v>4771.5060000000003</v>
      </c>
      <c r="M55" s="27">
        <v>9696.0849999999991</v>
      </c>
      <c r="N55" s="27">
        <v>5175.5510000000004</v>
      </c>
      <c r="O55" s="27">
        <v>20068.605</v>
      </c>
      <c r="P55" s="27">
        <v>989.1</v>
      </c>
      <c r="Q55" s="27">
        <v>0</v>
      </c>
      <c r="R55" s="27">
        <v>0</v>
      </c>
      <c r="S55" s="28"/>
      <c r="T55" s="30"/>
      <c r="U55" s="30"/>
      <c r="V55" s="30"/>
      <c r="W55" s="31"/>
      <c r="X55" s="66">
        <f t="shared" si="4"/>
        <v>112468.26700000001</v>
      </c>
    </row>
    <row r="56" spans="1:49" ht="14" outlineLevel="1" x14ac:dyDescent="0.3">
      <c r="A56" s="198"/>
      <c r="B56" s="193"/>
      <c r="C56" s="18" t="s">
        <v>63</v>
      </c>
      <c r="D56" s="21" t="s">
        <v>70</v>
      </c>
      <c r="E56" s="27">
        <v>1867</v>
      </c>
      <c r="F56" s="27">
        <v>2400</v>
      </c>
      <c r="G56" s="27">
        <v>6028</v>
      </c>
      <c r="H56" s="27">
        <v>503.5</v>
      </c>
      <c r="I56" s="27">
        <v>283.89000000000004</v>
      </c>
      <c r="J56" s="27">
        <v>846.1</v>
      </c>
      <c r="K56" s="27">
        <v>1224.97</v>
      </c>
      <c r="L56" s="27">
        <v>579.74</v>
      </c>
      <c r="M56" s="27">
        <v>864.31</v>
      </c>
      <c r="N56" s="27">
        <v>656.72</v>
      </c>
      <c r="O56" s="27">
        <v>1223.5</v>
      </c>
      <c r="P56" s="27">
        <v>192.34</v>
      </c>
      <c r="Q56" s="27">
        <v>0</v>
      </c>
      <c r="R56" s="27">
        <v>0</v>
      </c>
      <c r="S56" s="28"/>
      <c r="T56" s="30"/>
      <c r="U56" s="30"/>
      <c r="V56" s="30"/>
      <c r="W56" s="31"/>
      <c r="X56" s="66">
        <f t="shared" si="4"/>
        <v>16670.069999999996</v>
      </c>
    </row>
    <row r="57" spans="1:49" ht="14" outlineLevel="1" x14ac:dyDescent="0.3">
      <c r="A57" s="198"/>
      <c r="B57" s="193"/>
      <c r="C57" s="18" t="s">
        <v>64</v>
      </c>
      <c r="D57" s="21" t="s">
        <v>70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8"/>
      <c r="T57" s="30"/>
      <c r="U57" s="30"/>
      <c r="V57" s="30"/>
      <c r="W57" s="31"/>
      <c r="X57" s="66">
        <f t="shared" si="4"/>
        <v>0</v>
      </c>
    </row>
    <row r="58" spans="1:49" ht="14" outlineLevel="1" x14ac:dyDescent="0.3">
      <c r="A58" s="198"/>
      <c r="B58" s="193"/>
      <c r="C58" s="18" t="s">
        <v>65</v>
      </c>
      <c r="D58" s="21" t="s">
        <v>70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8"/>
      <c r="T58" s="30"/>
      <c r="U58" s="30"/>
      <c r="V58" s="30"/>
      <c r="W58" s="31"/>
      <c r="X58" s="66">
        <f t="shared" si="4"/>
        <v>0</v>
      </c>
    </row>
    <row r="59" spans="1:49" ht="14.5" outlineLevel="1" x14ac:dyDescent="0.3">
      <c r="A59" s="198"/>
      <c r="B59" s="193"/>
      <c r="C59" s="59" t="s">
        <v>71</v>
      </c>
      <c r="D59" s="21"/>
      <c r="E59" s="27"/>
      <c r="F59" s="27"/>
      <c r="G59" s="27"/>
      <c r="H59" s="27"/>
      <c r="I59" s="27"/>
      <c r="J59" s="27"/>
      <c r="K59" s="27"/>
      <c r="L59" s="27"/>
      <c r="M59" s="67"/>
      <c r="N59" s="27"/>
      <c r="O59" s="27"/>
      <c r="P59" s="27"/>
      <c r="Q59" s="27"/>
      <c r="R59" s="27"/>
      <c r="S59" s="28"/>
      <c r="T59" s="30"/>
      <c r="U59" s="30"/>
      <c r="V59" s="30"/>
      <c r="W59" s="31"/>
      <c r="X59" s="25"/>
    </row>
    <row r="60" spans="1:49" ht="14" outlineLevel="1" x14ac:dyDescent="0.3">
      <c r="A60" s="198"/>
      <c r="B60" s="193"/>
      <c r="C60" s="18" t="s">
        <v>72</v>
      </c>
      <c r="D60" s="21" t="s">
        <v>73</v>
      </c>
      <c r="E60" s="68">
        <f>IF(E52="",0,E52/E$22/1000)</f>
        <v>0.886853866945436</v>
      </c>
      <c r="F60" s="68">
        <f t="shared" ref="F60:Q60" si="5">IF(F52="",0,F52/F$22/1000)</f>
        <v>0.56736558111868785</v>
      </c>
      <c r="G60" s="68">
        <f t="shared" si="5"/>
        <v>0.7856212403163243</v>
      </c>
      <c r="H60" s="68">
        <f t="shared" si="5"/>
        <v>0.56340994679345902</v>
      </c>
      <c r="I60" s="68">
        <f t="shared" si="5"/>
        <v>0.38957553274945333</v>
      </c>
      <c r="J60" s="68">
        <f t="shared" si="5"/>
        <v>3.8301329806628419E-2</v>
      </c>
      <c r="K60" s="68">
        <f t="shared" si="5"/>
        <v>0.88213631343609478</v>
      </c>
      <c r="L60" s="68">
        <f t="shared" si="5"/>
        <v>0.77425685226370566</v>
      </c>
      <c r="M60" s="68">
        <f t="shared" si="5"/>
        <v>0.76363912846687387</v>
      </c>
      <c r="N60" s="68">
        <f t="shared" si="5"/>
        <v>0.77053844612847044</v>
      </c>
      <c r="O60" s="68">
        <f t="shared" si="5"/>
        <v>0.72634603712951418</v>
      </c>
      <c r="P60" s="68">
        <f t="shared" si="5"/>
        <v>0.39564178285876472</v>
      </c>
      <c r="Q60" s="68">
        <f t="shared" si="5"/>
        <v>357.97833109658677</v>
      </c>
      <c r="R60" s="68">
        <f>IF(R52="",0,R52/R$22/1000)</f>
        <v>253.32994995213551</v>
      </c>
      <c r="S60" s="69"/>
      <c r="T60" s="68"/>
      <c r="U60" s="68"/>
      <c r="V60" s="68"/>
      <c r="W60" s="70"/>
      <c r="X60" s="25"/>
    </row>
    <row r="61" spans="1:49" ht="14" outlineLevel="1" x14ac:dyDescent="0.3">
      <c r="A61" s="198"/>
      <c r="B61" s="193"/>
      <c r="C61" s="18" t="s">
        <v>60</v>
      </c>
      <c r="D61" s="21" t="s">
        <v>73</v>
      </c>
      <c r="E61" s="68">
        <f t="shared" ref="E61:Q62" si="6">IF(E53="",0,E53/E$22/1000)</f>
        <v>0.10956974309808448</v>
      </c>
      <c r="F61" s="68">
        <f t="shared" si="6"/>
        <v>9.9678731397551082E-2</v>
      </c>
      <c r="G61" s="68">
        <f t="shared" si="6"/>
        <v>8.0326032090478325E-2</v>
      </c>
      <c r="H61" s="68">
        <f t="shared" si="6"/>
        <v>0.10415576660621867</v>
      </c>
      <c r="I61" s="68">
        <f t="shared" si="6"/>
        <v>0</v>
      </c>
      <c r="J61" s="68">
        <f t="shared" si="6"/>
        <v>4.8462543314820535E-2</v>
      </c>
      <c r="K61" s="68">
        <f t="shared" si="6"/>
        <v>9.0832896897853524E-2</v>
      </c>
      <c r="L61" s="68">
        <f t="shared" si="6"/>
        <v>0</v>
      </c>
      <c r="M61" s="68">
        <f t="shared" si="6"/>
        <v>0</v>
      </c>
      <c r="N61" s="68">
        <f t="shared" si="6"/>
        <v>0</v>
      </c>
      <c r="O61" s="68">
        <f t="shared" si="6"/>
        <v>5.7388901546002367E-2</v>
      </c>
      <c r="P61" s="68">
        <f t="shared" si="6"/>
        <v>8.023383241699919E-2</v>
      </c>
      <c r="Q61" s="68">
        <f t="shared" si="6"/>
        <v>0</v>
      </c>
      <c r="R61" s="68">
        <f>IF(R53="",0,R53/R$22/1000)</f>
        <v>0</v>
      </c>
      <c r="S61" s="69"/>
      <c r="T61" s="68"/>
      <c r="U61" s="68"/>
      <c r="V61" s="68"/>
      <c r="W61" s="70"/>
      <c r="X61" s="25"/>
    </row>
    <row r="62" spans="1:49" ht="14" outlineLevel="1" x14ac:dyDescent="0.3">
      <c r="A62" s="198"/>
      <c r="B62" s="193"/>
      <c r="C62" s="18" t="s">
        <v>61</v>
      </c>
      <c r="D62" s="21" t="s">
        <v>73</v>
      </c>
      <c r="E62" s="68">
        <f t="shared" si="6"/>
        <v>5.52907930669186E-2</v>
      </c>
      <c r="F62" s="68">
        <f t="shared" si="6"/>
        <v>0.13700226652874664</v>
      </c>
      <c r="G62" s="68">
        <f t="shared" si="6"/>
        <v>4.3801062852539523E-3</v>
      </c>
      <c r="H62" s="68">
        <f t="shared" si="6"/>
        <v>6.0895129834247101E-2</v>
      </c>
      <c r="I62" s="68">
        <f t="shared" si="6"/>
        <v>0.47699318975089727</v>
      </c>
      <c r="J62" s="68">
        <f t="shared" si="6"/>
        <v>0.65694860199700567</v>
      </c>
      <c r="K62" s="68">
        <f t="shared" si="6"/>
        <v>0</v>
      </c>
      <c r="L62" s="68">
        <f t="shared" si="6"/>
        <v>0</v>
      </c>
      <c r="M62" s="68">
        <f t="shared" si="6"/>
        <v>0</v>
      </c>
      <c r="N62" s="68">
        <f t="shared" si="6"/>
        <v>0</v>
      </c>
      <c r="O62" s="68">
        <f t="shared" si="6"/>
        <v>0.11052247565145445</v>
      </c>
      <c r="P62" s="68">
        <f t="shared" si="6"/>
        <v>0.31982075213263605</v>
      </c>
      <c r="Q62" s="68">
        <f t="shared" si="6"/>
        <v>0</v>
      </c>
      <c r="R62" s="68">
        <f>IF(R54="",0,R54/R$22/1000)</f>
        <v>0</v>
      </c>
      <c r="S62" s="69"/>
      <c r="T62" s="68"/>
      <c r="U62" s="68"/>
      <c r="V62" s="68"/>
      <c r="W62" s="70"/>
      <c r="X62" s="25"/>
    </row>
    <row r="63" spans="1:49" ht="14" outlineLevel="1" x14ac:dyDescent="0.3">
      <c r="A63" s="198"/>
      <c r="B63" s="193"/>
      <c r="C63" s="18" t="s">
        <v>62</v>
      </c>
      <c r="D63" s="21" t="s">
        <v>40</v>
      </c>
      <c r="E63" s="68">
        <f>IF(E55="",0,E55/E$22)</f>
        <v>3.1473349675623248</v>
      </c>
      <c r="F63" s="68">
        <f t="shared" ref="F63:S66" si="7">IF(F55="",0,F55/F$22)</f>
        <v>1.6351852850482633</v>
      </c>
      <c r="G63" s="68">
        <f t="shared" si="7"/>
        <v>4.0422221992440255</v>
      </c>
      <c r="H63" s="68">
        <f t="shared" si="7"/>
        <v>0.28784407263897754</v>
      </c>
      <c r="I63" s="68">
        <f t="shared" si="7"/>
        <v>5.3706905372782483</v>
      </c>
      <c r="J63" s="68">
        <f t="shared" si="7"/>
        <v>0.55909856558059645</v>
      </c>
      <c r="K63" s="68">
        <f t="shared" si="7"/>
        <v>4.0675839459252483</v>
      </c>
      <c r="L63" s="68">
        <f t="shared" si="7"/>
        <v>1.5543990104502785</v>
      </c>
      <c r="M63" s="68">
        <f t="shared" si="7"/>
        <v>3.4692746824958092</v>
      </c>
      <c r="N63" s="68">
        <f t="shared" si="7"/>
        <v>4.5674780762330212</v>
      </c>
      <c r="O63" s="68">
        <f t="shared" si="7"/>
        <v>4.6277236750231285</v>
      </c>
      <c r="P63" s="68">
        <f t="shared" si="7"/>
        <v>0.28763760279314693</v>
      </c>
      <c r="Q63" s="68">
        <f t="shared" si="7"/>
        <v>0</v>
      </c>
      <c r="R63" s="68">
        <f t="shared" si="7"/>
        <v>0</v>
      </c>
      <c r="S63" s="68">
        <f t="shared" si="7"/>
        <v>0</v>
      </c>
      <c r="T63" s="68"/>
      <c r="U63" s="68"/>
      <c r="V63" s="68"/>
      <c r="W63" s="68"/>
      <c r="X63" s="25"/>
    </row>
    <row r="64" spans="1:49" s="5" customFormat="1" ht="14" outlineLevel="1" x14ac:dyDescent="0.3">
      <c r="A64" s="198"/>
      <c r="B64" s="193"/>
      <c r="C64" s="18" t="s">
        <v>63</v>
      </c>
      <c r="D64" s="21" t="s">
        <v>40</v>
      </c>
      <c r="E64" s="68">
        <f>IF(E56="",0,E56/E$22)</f>
        <v>2.6092692648485172</v>
      </c>
      <c r="F64" s="68">
        <f t="shared" si="7"/>
        <v>0.39218954520719851</v>
      </c>
      <c r="G64" s="68">
        <f t="shared" si="7"/>
        <v>0.71644433478298031</v>
      </c>
      <c r="H64" s="68">
        <f t="shared" si="7"/>
        <v>7.5503772114470014E-2</v>
      </c>
      <c r="I64" s="68">
        <f t="shared" si="7"/>
        <v>0.21517658517359126</v>
      </c>
      <c r="J64" s="68">
        <f t="shared" si="7"/>
        <v>7.6172864958591532E-2</v>
      </c>
      <c r="K64" s="68">
        <f t="shared" si="7"/>
        <v>0.48455018401491107</v>
      </c>
      <c r="L64" s="68">
        <f t="shared" si="7"/>
        <v>0.18886013814473759</v>
      </c>
      <c r="M64" s="68">
        <f t="shared" si="7"/>
        <v>0.30925149695242493</v>
      </c>
      <c r="N64" s="68">
        <f t="shared" si="7"/>
        <v>0.57956229244456292</v>
      </c>
      <c r="O64" s="68">
        <f t="shared" si="7"/>
        <v>0.28213320838148925</v>
      </c>
      <c r="P64" s="68">
        <f t="shared" si="7"/>
        <v>5.5933895987497609E-2</v>
      </c>
      <c r="Q64" s="68">
        <f t="shared" si="7"/>
        <v>0</v>
      </c>
      <c r="R64" s="68">
        <f t="shared" si="7"/>
        <v>0</v>
      </c>
      <c r="S64" s="68">
        <f t="shared" si="7"/>
        <v>0</v>
      </c>
      <c r="T64" s="68"/>
      <c r="U64" s="68"/>
      <c r="V64" s="68"/>
      <c r="W64" s="68"/>
      <c r="X64" s="25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" customFormat="1" ht="14" outlineLevel="1" x14ac:dyDescent="0.3">
      <c r="A65" s="198"/>
      <c r="B65" s="193"/>
      <c r="C65" s="18" t="s">
        <v>64</v>
      </c>
      <c r="D65" s="21" t="s">
        <v>40</v>
      </c>
      <c r="E65" s="68">
        <f>IF(E57="",0,E57/E$22)</f>
        <v>0</v>
      </c>
      <c r="F65" s="68">
        <f t="shared" si="7"/>
        <v>0</v>
      </c>
      <c r="G65" s="68">
        <f t="shared" si="7"/>
        <v>0</v>
      </c>
      <c r="H65" s="68">
        <f t="shared" si="7"/>
        <v>0</v>
      </c>
      <c r="I65" s="68">
        <f t="shared" si="7"/>
        <v>0</v>
      </c>
      <c r="J65" s="68">
        <f t="shared" si="7"/>
        <v>0</v>
      </c>
      <c r="K65" s="68">
        <f t="shared" si="7"/>
        <v>0</v>
      </c>
      <c r="L65" s="68">
        <f t="shared" si="7"/>
        <v>0</v>
      </c>
      <c r="M65" s="68">
        <f t="shared" si="7"/>
        <v>0</v>
      </c>
      <c r="N65" s="68">
        <f t="shared" si="7"/>
        <v>0</v>
      </c>
      <c r="O65" s="68">
        <f t="shared" si="7"/>
        <v>0</v>
      </c>
      <c r="P65" s="68">
        <f t="shared" si="7"/>
        <v>0</v>
      </c>
      <c r="Q65" s="68">
        <f t="shared" si="7"/>
        <v>0</v>
      </c>
      <c r="R65" s="68">
        <f t="shared" si="7"/>
        <v>0</v>
      </c>
      <c r="S65" s="68">
        <f t="shared" si="7"/>
        <v>0</v>
      </c>
      <c r="T65" s="68"/>
      <c r="U65" s="68"/>
      <c r="V65" s="68"/>
      <c r="W65" s="68"/>
      <c r="X65" s="25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49" s="5" customFormat="1" ht="14" outlineLevel="1" x14ac:dyDescent="0.3">
      <c r="A66" s="198"/>
      <c r="B66" s="193"/>
      <c r="C66" s="18" t="s">
        <v>65</v>
      </c>
      <c r="D66" s="21" t="s">
        <v>40</v>
      </c>
      <c r="E66" s="68">
        <f>IF(E58="",0,E58/E$22)</f>
        <v>0</v>
      </c>
      <c r="F66" s="68">
        <f t="shared" si="7"/>
        <v>0</v>
      </c>
      <c r="G66" s="68">
        <f t="shared" si="7"/>
        <v>0</v>
      </c>
      <c r="H66" s="68">
        <f>IF(H58="",0,H58/H$22)</f>
        <v>0</v>
      </c>
      <c r="I66" s="68">
        <f t="shared" si="7"/>
        <v>0</v>
      </c>
      <c r="J66" s="68">
        <f t="shared" si="7"/>
        <v>0</v>
      </c>
      <c r="K66" s="68">
        <f t="shared" si="7"/>
        <v>0</v>
      </c>
      <c r="L66" s="68">
        <f t="shared" si="7"/>
        <v>0</v>
      </c>
      <c r="M66" s="68">
        <f t="shared" si="7"/>
        <v>0</v>
      </c>
      <c r="N66" s="68">
        <f t="shared" si="7"/>
        <v>0</v>
      </c>
      <c r="O66" s="68">
        <f t="shared" si="7"/>
        <v>0</v>
      </c>
      <c r="P66" s="68">
        <f t="shared" si="7"/>
        <v>0</v>
      </c>
      <c r="Q66" s="68">
        <f t="shared" si="7"/>
        <v>0</v>
      </c>
      <c r="R66" s="68">
        <f t="shared" si="7"/>
        <v>0</v>
      </c>
      <c r="S66" s="68">
        <f t="shared" si="7"/>
        <v>0</v>
      </c>
      <c r="T66" s="68"/>
      <c r="U66" s="68"/>
      <c r="V66" s="68"/>
      <c r="W66" s="68"/>
      <c r="X66" s="25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5" customFormat="1" ht="14.5" customHeight="1" outlineLevel="1" x14ac:dyDescent="0.3">
      <c r="A67" s="198"/>
      <c r="B67" s="193" t="s">
        <v>74</v>
      </c>
      <c r="C67" s="16" t="s">
        <v>75</v>
      </c>
      <c r="D67" s="21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8"/>
      <c r="T67" s="30"/>
      <c r="U67" s="30"/>
      <c r="V67" s="30"/>
      <c r="W67" s="31"/>
      <c r="X67" s="25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</row>
    <row r="68" spans="1:49" s="5" customFormat="1" ht="14" outlineLevel="1" x14ac:dyDescent="0.3">
      <c r="A68" s="198"/>
      <c r="B68" s="193"/>
      <c r="C68" s="18" t="s">
        <v>72</v>
      </c>
      <c r="D68" s="21" t="s">
        <v>76</v>
      </c>
      <c r="E68" s="65">
        <f>E52*E$50/1000</f>
        <v>1826754.556113557</v>
      </c>
      <c r="F68" s="65">
        <f t="shared" ref="F68:P68" si="8">F52*F$50/1000</f>
        <v>10349736.007076774</v>
      </c>
      <c r="G68" s="65">
        <f t="shared" si="8"/>
        <v>20406199.641954042</v>
      </c>
      <c r="H68" s="65">
        <f t="shared" si="8"/>
        <v>12288575.670095673</v>
      </c>
      <c r="I68" s="65">
        <f t="shared" si="8"/>
        <v>1512573.0529875301</v>
      </c>
      <c r="J68" s="65">
        <f t="shared" si="8"/>
        <v>1415428.899</v>
      </c>
      <c r="K68" s="65">
        <f t="shared" si="8"/>
        <v>6271013.0800000001</v>
      </c>
      <c r="L68" s="65">
        <f t="shared" si="8"/>
        <v>7460516.949839999</v>
      </c>
      <c r="M68" s="65">
        <f t="shared" si="8"/>
        <v>6936108.8246999998</v>
      </c>
      <c r="N68" s="65">
        <f t="shared" si="8"/>
        <v>2818356.0071099997</v>
      </c>
      <c r="O68" s="65">
        <f t="shared" si="8"/>
        <v>9433876.0143500008</v>
      </c>
      <c r="P68" s="65">
        <f t="shared" si="8"/>
        <v>4205287.5412900001</v>
      </c>
      <c r="Q68" s="65">
        <f>Q52*Q$50/1000000</f>
        <v>1016456.2908261649</v>
      </c>
      <c r="R68" s="65">
        <f>R52*R$50/1000000</f>
        <v>2520362.5686981496</v>
      </c>
      <c r="S68" s="69"/>
      <c r="T68" s="68"/>
      <c r="U68" s="68"/>
      <c r="V68" s="68"/>
      <c r="W68" s="70"/>
      <c r="X68" s="25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</row>
    <row r="69" spans="1:49" s="5" customFormat="1" ht="14" outlineLevel="1" x14ac:dyDescent="0.3">
      <c r="A69" s="198"/>
      <c r="B69" s="193"/>
      <c r="C69" s="18" t="s">
        <v>60</v>
      </c>
      <c r="D69" s="21" t="s">
        <v>76</v>
      </c>
      <c r="E69" s="65">
        <f t="shared" ref="E69:Q70" si="9">E53*E$50/1000</f>
        <v>225693.35814705596</v>
      </c>
      <c r="F69" s="65">
        <f t="shared" si="9"/>
        <v>1818313.605578335</v>
      </c>
      <c r="G69" s="65">
        <f t="shared" si="9"/>
        <v>2086436.7753401331</v>
      </c>
      <c r="H69" s="65">
        <f t="shared" si="9"/>
        <v>2271749.0642502829</v>
      </c>
      <c r="I69" s="65">
        <f t="shared" si="9"/>
        <v>0</v>
      </c>
      <c r="J69" s="65">
        <f t="shared" si="9"/>
        <v>1790937.4080000001</v>
      </c>
      <c r="K69" s="65">
        <f t="shared" si="9"/>
        <v>645721.38779999991</v>
      </c>
      <c r="L69" s="65">
        <f t="shared" si="9"/>
        <v>0</v>
      </c>
      <c r="M69" s="65">
        <f t="shared" si="9"/>
        <v>0</v>
      </c>
      <c r="N69" s="65">
        <f t="shared" si="9"/>
        <v>0</v>
      </c>
      <c r="O69" s="65">
        <f t="shared" si="9"/>
        <v>745374.45530000015</v>
      </c>
      <c r="P69" s="65">
        <f t="shared" si="9"/>
        <v>852807.64183999994</v>
      </c>
      <c r="Q69" s="65">
        <f t="shared" si="9"/>
        <v>0</v>
      </c>
      <c r="R69" s="65">
        <f>R53*R$50/1000</f>
        <v>0</v>
      </c>
      <c r="S69" s="69"/>
      <c r="T69" s="68"/>
      <c r="U69" s="68"/>
      <c r="V69" s="68"/>
      <c r="W69" s="70"/>
      <c r="X69" s="25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</row>
    <row r="70" spans="1:49" s="5" customFormat="1" ht="14" outlineLevel="1" x14ac:dyDescent="0.3">
      <c r="A70" s="198"/>
      <c r="B70" s="193"/>
      <c r="C70" s="18" t="s">
        <v>61</v>
      </c>
      <c r="D70" s="21" t="s">
        <v>76</v>
      </c>
      <c r="E70" s="65">
        <f t="shared" si="9"/>
        <v>113888.78360987025</v>
      </c>
      <c r="F70" s="65">
        <f t="shared" si="9"/>
        <v>2499159.8682245025</v>
      </c>
      <c r="G70" s="65">
        <f t="shared" si="9"/>
        <v>113771.52083347588</v>
      </c>
      <c r="H70" s="65">
        <f t="shared" si="9"/>
        <v>1328188.142874182</v>
      </c>
      <c r="I70" s="65">
        <f t="shared" si="9"/>
        <v>1851982.4388966002</v>
      </c>
      <c r="J70" s="65">
        <f t="shared" si="9"/>
        <v>24277591.434</v>
      </c>
      <c r="K70" s="65">
        <f t="shared" si="9"/>
        <v>0</v>
      </c>
      <c r="L70" s="65">
        <f t="shared" si="9"/>
        <v>0</v>
      </c>
      <c r="M70" s="65">
        <f t="shared" si="9"/>
        <v>0</v>
      </c>
      <c r="N70" s="65">
        <f t="shared" si="9"/>
        <v>0</v>
      </c>
      <c r="O70" s="65">
        <f t="shared" si="9"/>
        <v>1435480.1689500001</v>
      </c>
      <c r="P70" s="65">
        <f t="shared" si="9"/>
        <v>3399383.69166</v>
      </c>
      <c r="Q70" s="65">
        <f t="shared" si="9"/>
        <v>0</v>
      </c>
      <c r="R70" s="65">
        <f>R54*R$50/1000</f>
        <v>0</v>
      </c>
      <c r="S70" s="69"/>
      <c r="T70" s="68"/>
      <c r="U70" s="68"/>
      <c r="V70" s="68"/>
      <c r="W70" s="70"/>
      <c r="X70" s="25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</row>
    <row r="71" spans="1:49" s="5" customFormat="1" ht="14" outlineLevel="1" x14ac:dyDescent="0.3">
      <c r="A71" s="198"/>
      <c r="B71" s="193"/>
      <c r="C71" s="18" t="s">
        <v>62</v>
      </c>
      <c r="D71" s="21" t="s">
        <v>76</v>
      </c>
      <c r="E71" s="65">
        <f>E55*E45/1000*0.933</f>
        <v>22641.626016000002</v>
      </c>
      <c r="F71" s="65">
        <f t="shared" ref="F71:Q71" si="10">F55*F45/1000*0.933</f>
        <v>100605.431052</v>
      </c>
      <c r="G71" s="65">
        <f t="shared" si="10"/>
        <v>327978.13395660004</v>
      </c>
      <c r="H71" s="65">
        <f t="shared" si="10"/>
        <v>18484.430392499999</v>
      </c>
      <c r="I71" s="65">
        <f>I55*I45/1000*0.933</f>
        <v>66657.540604890004</v>
      </c>
      <c r="J71" s="65">
        <f t="shared" si="10"/>
        <v>58882.028216980107</v>
      </c>
      <c r="K71" s="65">
        <f t="shared" si="10"/>
        <v>103194.28631184001</v>
      </c>
      <c r="L71" s="65">
        <f t="shared" si="10"/>
        <v>45475.29122607001</v>
      </c>
      <c r="M71" s="65">
        <f t="shared" si="10"/>
        <v>91314.839096669995</v>
      </c>
      <c r="N71" s="65">
        <f t="shared" si="10"/>
        <v>48741.797003802007</v>
      </c>
      <c r="O71" s="65">
        <f t="shared" si="10"/>
        <v>194149.24377358501</v>
      </c>
      <c r="P71" s="65">
        <f t="shared" si="10"/>
        <v>9521.7630354000012</v>
      </c>
      <c r="Q71" s="65">
        <f t="shared" si="10"/>
        <v>0</v>
      </c>
      <c r="R71" s="65">
        <f>R55*R45/1000*0.933</f>
        <v>0</v>
      </c>
      <c r="S71" s="69"/>
      <c r="T71" s="68"/>
      <c r="U71" s="68"/>
      <c r="V71" s="68"/>
      <c r="W71" s="70"/>
      <c r="X71" s="2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</row>
    <row r="72" spans="1:49" s="5" customFormat="1" ht="14" outlineLevel="1" x14ac:dyDescent="0.3">
      <c r="A72" s="198"/>
      <c r="B72" s="193"/>
      <c r="C72" s="18" t="s">
        <v>63</v>
      </c>
      <c r="D72" s="21" t="s">
        <v>76</v>
      </c>
      <c r="E72" s="65">
        <f>E56*E46/1000*0.853</f>
        <v>18382.285342666662</v>
      </c>
      <c r="F72" s="65">
        <f t="shared" ref="F72:Q72" si="11">F56*F46/1000*0.853</f>
        <v>23630.147199999999</v>
      </c>
      <c r="G72" s="65">
        <f t="shared" si="11"/>
        <v>56313.099806000006</v>
      </c>
      <c r="H72" s="65">
        <f t="shared" si="11"/>
        <v>4682.7448079999995</v>
      </c>
      <c r="I72" s="65">
        <f t="shared" si="11"/>
        <v>2577.4749734599995</v>
      </c>
      <c r="J72" s="65">
        <f t="shared" si="11"/>
        <v>7634.2907993856543</v>
      </c>
      <c r="K72" s="65">
        <f t="shared" si="11"/>
        <v>11468.815924160001</v>
      </c>
      <c r="L72" s="65">
        <f t="shared" si="11"/>
        <v>5269.0916341000002</v>
      </c>
      <c r="M72" s="65">
        <f t="shared" si="11"/>
        <v>7879.0594674099984</v>
      </c>
      <c r="N72" s="65">
        <f t="shared" si="11"/>
        <v>5986.66674392</v>
      </c>
      <c r="O72" s="65">
        <f t="shared" si="11"/>
        <v>11132.566548500001</v>
      </c>
      <c r="P72" s="65">
        <f t="shared" si="11"/>
        <v>1756.6548761399999</v>
      </c>
      <c r="Q72" s="65">
        <f t="shared" si="11"/>
        <v>0</v>
      </c>
      <c r="R72" s="65">
        <f>R56*R46/1000*0.853</f>
        <v>0</v>
      </c>
      <c r="S72" s="69"/>
      <c r="T72" s="68"/>
      <c r="U72" s="68"/>
      <c r="V72" s="68"/>
      <c r="W72" s="70"/>
      <c r="X72" s="25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</row>
    <row r="73" spans="1:49" s="5" customFormat="1" ht="14" outlineLevel="1" x14ac:dyDescent="0.3">
      <c r="A73" s="198"/>
      <c r="B73" s="193"/>
      <c r="C73" s="18" t="s">
        <v>64</v>
      </c>
      <c r="D73" s="21" t="s">
        <v>76</v>
      </c>
      <c r="E73" s="65">
        <f>E57*E47/1000</f>
        <v>0</v>
      </c>
      <c r="F73" s="65">
        <f t="shared" ref="F73:Q74" si="12">F57*F47/1000</f>
        <v>0</v>
      </c>
      <c r="G73" s="65">
        <f t="shared" si="12"/>
        <v>0</v>
      </c>
      <c r="H73" s="65">
        <f t="shared" si="12"/>
        <v>0</v>
      </c>
      <c r="I73" s="65">
        <f t="shared" si="12"/>
        <v>0</v>
      </c>
      <c r="J73" s="65">
        <f t="shared" si="12"/>
        <v>0</v>
      </c>
      <c r="K73" s="65">
        <f t="shared" si="12"/>
        <v>0</v>
      </c>
      <c r="L73" s="65">
        <f t="shared" si="12"/>
        <v>0</v>
      </c>
      <c r="M73" s="65">
        <f t="shared" si="12"/>
        <v>0</v>
      </c>
      <c r="N73" s="65">
        <f t="shared" si="12"/>
        <v>0</v>
      </c>
      <c r="O73" s="65">
        <f t="shared" si="12"/>
        <v>0</v>
      </c>
      <c r="P73" s="65">
        <f t="shared" si="12"/>
        <v>0</v>
      </c>
      <c r="Q73" s="65">
        <f t="shared" si="12"/>
        <v>0</v>
      </c>
      <c r="R73" s="65">
        <f>R57*R47/1000</f>
        <v>0</v>
      </c>
      <c r="S73" s="69"/>
      <c r="T73" s="68"/>
      <c r="U73" s="68"/>
      <c r="V73" s="68"/>
      <c r="W73" s="70"/>
      <c r="X73" s="25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</row>
    <row r="74" spans="1:49" s="5" customFormat="1" ht="14" outlineLevel="1" x14ac:dyDescent="0.3">
      <c r="A74" s="198"/>
      <c r="B74" s="193"/>
      <c r="C74" s="18" t="s">
        <v>65</v>
      </c>
      <c r="D74" s="21" t="s">
        <v>76</v>
      </c>
      <c r="E74" s="65">
        <f>E58*E48/1000</f>
        <v>0</v>
      </c>
      <c r="F74" s="65">
        <f t="shared" si="12"/>
        <v>0</v>
      </c>
      <c r="G74" s="65">
        <f t="shared" si="12"/>
        <v>0</v>
      </c>
      <c r="H74" s="65">
        <f t="shared" si="12"/>
        <v>0</v>
      </c>
      <c r="I74" s="65">
        <f t="shared" si="12"/>
        <v>0</v>
      </c>
      <c r="J74" s="65">
        <f t="shared" si="12"/>
        <v>0</v>
      </c>
      <c r="K74" s="65">
        <f t="shared" si="12"/>
        <v>0</v>
      </c>
      <c r="L74" s="65">
        <f t="shared" si="12"/>
        <v>0</v>
      </c>
      <c r="M74" s="65">
        <f t="shared" si="12"/>
        <v>0</v>
      </c>
      <c r="N74" s="65">
        <f t="shared" si="12"/>
        <v>0</v>
      </c>
      <c r="O74" s="65">
        <f t="shared" si="12"/>
        <v>0</v>
      </c>
      <c r="P74" s="65">
        <f t="shared" si="12"/>
        <v>0</v>
      </c>
      <c r="Q74" s="65">
        <f t="shared" si="12"/>
        <v>0</v>
      </c>
      <c r="R74" s="65">
        <f>R58*R48/1000</f>
        <v>0</v>
      </c>
      <c r="S74" s="69"/>
      <c r="T74" s="68"/>
      <c r="U74" s="68"/>
      <c r="V74" s="68"/>
      <c r="W74" s="70"/>
      <c r="X74" s="25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</row>
    <row r="75" spans="1:49" s="5" customFormat="1" ht="14" outlineLevel="1" x14ac:dyDescent="0.3">
      <c r="A75" s="198"/>
      <c r="B75" s="193"/>
      <c r="C75" s="59" t="s">
        <v>77</v>
      </c>
      <c r="D75" s="21" t="s">
        <v>76</v>
      </c>
      <c r="E75" s="71">
        <f>SUM(E68:E74)</f>
        <v>2207360.6092291498</v>
      </c>
      <c r="F75" s="71">
        <f t="shared" ref="F75:Q75" si="13">SUM(F68:F74)</f>
        <v>14791445.059131611</v>
      </c>
      <c r="G75" s="71">
        <f t="shared" si="13"/>
        <v>22990699.171890251</v>
      </c>
      <c r="H75" s="71">
        <f t="shared" si="13"/>
        <v>15911680.052420637</v>
      </c>
      <c r="I75" s="71">
        <f t="shared" si="13"/>
        <v>3433790.5074624801</v>
      </c>
      <c r="J75" s="71">
        <f t="shared" si="13"/>
        <v>27550474.060016368</v>
      </c>
      <c r="K75" s="71">
        <f t="shared" si="13"/>
        <v>7031397.5700359996</v>
      </c>
      <c r="L75" s="71">
        <f t="shared" si="13"/>
        <v>7511261.3327001696</v>
      </c>
      <c r="M75" s="71">
        <f t="shared" si="13"/>
        <v>7035302.7232640795</v>
      </c>
      <c r="N75" s="71">
        <f t="shared" si="13"/>
        <v>2873084.4708577218</v>
      </c>
      <c r="O75" s="71">
        <f t="shared" si="13"/>
        <v>11820012.448922087</v>
      </c>
      <c r="P75" s="71">
        <f t="shared" si="13"/>
        <v>8468757.2927015405</v>
      </c>
      <c r="Q75" s="71">
        <f t="shared" si="13"/>
        <v>1016456.2908261649</v>
      </c>
      <c r="R75" s="71">
        <f>SUM(R68:R74)</f>
        <v>2520362.5686981496</v>
      </c>
      <c r="S75" s="72"/>
      <c r="T75" s="72"/>
      <c r="U75" s="72"/>
      <c r="V75" s="72"/>
      <c r="W75" s="73"/>
      <c r="X75" s="25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</row>
    <row r="76" spans="1:49" s="5" customFormat="1" ht="14" outlineLevel="1" x14ac:dyDescent="0.3">
      <c r="A76" s="198"/>
      <c r="B76" s="74"/>
      <c r="C76" s="59"/>
      <c r="D76" s="21"/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  <c r="P76" s="75">
        <v>0</v>
      </c>
      <c r="Q76" s="75">
        <v>0</v>
      </c>
      <c r="R76" s="75">
        <v>0</v>
      </c>
      <c r="S76" s="72"/>
      <c r="T76" s="72"/>
      <c r="U76" s="72"/>
      <c r="V76" s="72"/>
      <c r="W76" s="73"/>
      <c r="X76" s="25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</row>
    <row r="77" spans="1:49" s="5" customFormat="1" ht="14.5" outlineLevel="1" x14ac:dyDescent="0.3">
      <c r="A77" s="198"/>
      <c r="B77" s="193" t="s">
        <v>78</v>
      </c>
      <c r="C77" s="59" t="s">
        <v>78</v>
      </c>
      <c r="D77" s="21"/>
      <c r="E77" s="27"/>
      <c r="F77" s="27"/>
      <c r="G77" s="27"/>
      <c r="H77" s="27"/>
      <c r="I77" s="27"/>
      <c r="J77" s="27"/>
      <c r="K77" s="76"/>
      <c r="L77" s="76"/>
      <c r="M77" s="67"/>
      <c r="N77" s="27"/>
      <c r="O77" s="27"/>
      <c r="P77" s="27"/>
      <c r="Q77" s="27"/>
      <c r="R77" s="27"/>
      <c r="S77" s="28"/>
      <c r="T77" s="30"/>
      <c r="U77" s="30"/>
      <c r="V77" s="30"/>
      <c r="W77" s="31"/>
      <c r="X77" s="25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</row>
    <row r="78" spans="1:49" s="5" customFormat="1" ht="14" outlineLevel="1" x14ac:dyDescent="0.3">
      <c r="A78" s="198"/>
      <c r="B78" s="193"/>
      <c r="C78" s="18" t="s">
        <v>79</v>
      </c>
      <c r="D78" s="21" t="s">
        <v>59</v>
      </c>
      <c r="E78" s="68">
        <f>IFERROR(SUMPRODUCT(E42:E44,E52:E54)/SUM(E52:E54)-E50,0)</f>
        <v>523.61055719381466</v>
      </c>
      <c r="F78" s="68">
        <f t="shared" ref="F78:P78" si="14">IFERROR(SUMPRODUCT(F42:F44,F52:F54)/SUM(F52:F54)-F50,0)</f>
        <v>579.64118724582841</v>
      </c>
      <c r="G78" s="68">
        <f t="shared" si="14"/>
        <v>178.02598433493858</v>
      </c>
      <c r="H78" s="68">
        <f t="shared" si="14"/>
        <v>175.4678436447216</v>
      </c>
      <c r="I78" s="68">
        <f t="shared" si="14"/>
        <v>341.4067413377893</v>
      </c>
      <c r="J78" s="68">
        <f t="shared" si="14"/>
        <v>504.92201829381474</v>
      </c>
      <c r="K78" s="68">
        <f t="shared" si="14"/>
        <v>210.55299543873025</v>
      </c>
      <c r="L78" s="68">
        <f t="shared" si="14"/>
        <v>78.003000000000156</v>
      </c>
      <c r="M78" s="68">
        <f t="shared" si="14"/>
        <v>32.099999999999909</v>
      </c>
      <c r="N78" s="68">
        <f t="shared" si="14"/>
        <v>54.090000000000146</v>
      </c>
      <c r="O78" s="68">
        <f t="shared" si="14"/>
        <v>328.57423791637393</v>
      </c>
      <c r="P78" s="68">
        <f t="shared" si="14"/>
        <v>530.71767088893375</v>
      </c>
      <c r="Q78" s="68"/>
      <c r="R78" s="68"/>
      <c r="S78" s="69"/>
      <c r="T78" s="68"/>
      <c r="U78" s="68"/>
      <c r="V78" s="68"/>
      <c r="W78" s="70"/>
      <c r="X78" s="25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</row>
    <row r="79" spans="1:49" s="5" customFormat="1" ht="14" outlineLevel="1" x14ac:dyDescent="0.3">
      <c r="A79" s="198"/>
      <c r="B79" s="74"/>
      <c r="C79" s="18"/>
      <c r="D79" s="21"/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/>
      <c r="U79" s="77"/>
      <c r="V79" s="77"/>
      <c r="W79" s="77"/>
      <c r="X79" s="25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</row>
    <row r="80" spans="1:49" s="5" customFormat="1" ht="14.5" outlineLevel="1" x14ac:dyDescent="0.3">
      <c r="A80" s="198"/>
      <c r="B80" s="193" t="s">
        <v>80</v>
      </c>
      <c r="C80" s="59" t="s">
        <v>81</v>
      </c>
      <c r="D80" s="21"/>
      <c r="E80" s="27"/>
      <c r="F80" s="27"/>
      <c r="G80" s="27"/>
      <c r="H80" s="27"/>
      <c r="I80" s="27"/>
      <c r="J80" s="27"/>
      <c r="K80" s="76"/>
      <c r="L80" s="76"/>
      <c r="M80" s="67"/>
      <c r="N80" s="27"/>
      <c r="O80" s="27"/>
      <c r="P80" s="27"/>
      <c r="Q80" s="27"/>
      <c r="R80" s="27"/>
      <c r="S80" s="28"/>
      <c r="T80" s="30"/>
      <c r="U80" s="30"/>
      <c r="V80" s="30"/>
      <c r="W80" s="31"/>
      <c r="X80" s="25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</row>
    <row r="81" spans="1:49" s="5" customFormat="1" ht="14" outlineLevel="1" x14ac:dyDescent="0.3">
      <c r="A81" s="198"/>
      <c r="B81" s="193"/>
      <c r="C81" s="18" t="s">
        <v>72</v>
      </c>
      <c r="D81" s="21" t="s">
        <v>82</v>
      </c>
      <c r="E81" s="68">
        <f>E116</f>
        <v>4168.984913638913</v>
      </c>
      <c r="F81" s="68">
        <f t="shared" ref="F81:R81" si="15">F116</f>
        <v>4183.6819194075506</v>
      </c>
      <c r="G81" s="68">
        <f t="shared" si="15"/>
        <v>3866.304714643501</v>
      </c>
      <c r="H81" s="68">
        <f t="shared" si="15"/>
        <v>3607.1009653765068</v>
      </c>
      <c r="I81" s="68">
        <f t="shared" si="15"/>
        <v>2461.7745603760691</v>
      </c>
      <c r="J81" s="68">
        <f t="shared" si="15"/>
        <v>2250.4598919485056</v>
      </c>
      <c r="K81" s="68">
        <f>K116</f>
        <v>4418.3027819138169</v>
      </c>
      <c r="L81" s="68">
        <f t="shared" si="15"/>
        <v>4439.2473427149953</v>
      </c>
      <c r="M81" s="68">
        <f t="shared" si="15"/>
        <v>5859.4402786352057</v>
      </c>
      <c r="N81" s="68">
        <f>N116</f>
        <v>5850.352804721655</v>
      </c>
      <c r="O81" s="68">
        <f t="shared" si="15"/>
        <v>3439.9662005008199</v>
      </c>
      <c r="P81" s="68">
        <f t="shared" si="15"/>
        <v>3404.2027357518791</v>
      </c>
      <c r="Q81" s="68">
        <f>Q116</f>
        <v>26.89443690575397</v>
      </c>
      <c r="R81" s="68">
        <f t="shared" si="15"/>
        <v>21.44181974800447</v>
      </c>
      <c r="S81" s="69"/>
      <c r="T81" s="68"/>
      <c r="U81" s="68"/>
      <c r="V81" s="68"/>
      <c r="W81" s="70"/>
      <c r="X81" s="25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</row>
    <row r="82" spans="1:49" s="5" customFormat="1" ht="14" outlineLevel="1" x14ac:dyDescent="0.3">
      <c r="A82" s="198"/>
      <c r="B82" s="193"/>
      <c r="C82" s="18" t="s">
        <v>60</v>
      </c>
      <c r="D82" s="21" t="s">
        <v>82</v>
      </c>
      <c r="E82" s="68">
        <f t="shared" ref="E82:Q82" si="16">E131</f>
        <v>15879.809626987466</v>
      </c>
      <c r="F82" s="68">
        <f t="shared" si="16"/>
        <v>15894.943147050217</v>
      </c>
      <c r="G82" s="68">
        <f t="shared" si="16"/>
        <v>15485.794884725279</v>
      </c>
      <c r="H82" s="68">
        <f t="shared" si="16"/>
        <v>15312.98768482905</v>
      </c>
      <c r="I82" s="68">
        <f>I131</f>
        <v>0</v>
      </c>
      <c r="J82" s="68">
        <f t="shared" si="16"/>
        <v>15048.269983616745</v>
      </c>
      <c r="K82" s="68">
        <f t="shared" si="16"/>
        <v>15852.097009183295</v>
      </c>
      <c r="L82" s="68">
        <f t="shared" si="16"/>
        <v>0</v>
      </c>
      <c r="M82" s="68">
        <f t="shared" si="16"/>
        <v>0</v>
      </c>
      <c r="N82" s="68">
        <f t="shared" si="16"/>
        <v>0</v>
      </c>
      <c r="O82" s="68">
        <f t="shared" si="16"/>
        <v>15272.605200000007</v>
      </c>
      <c r="P82" s="68">
        <f t="shared" si="16"/>
        <v>15272.605200000005</v>
      </c>
      <c r="Q82" s="68">
        <f t="shared" si="16"/>
        <v>0</v>
      </c>
      <c r="R82" s="68">
        <f>R131</f>
        <v>0</v>
      </c>
      <c r="S82" s="69"/>
      <c r="T82" s="68"/>
      <c r="U82" s="68"/>
      <c r="V82" s="68"/>
      <c r="W82" s="70"/>
      <c r="X82" s="25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49" s="5" customFormat="1" ht="14" outlineLevel="1" x14ac:dyDescent="0.3">
      <c r="A83" s="198"/>
      <c r="B83" s="193"/>
      <c r="C83" s="18" t="s">
        <v>61</v>
      </c>
      <c r="D83" s="21" t="s">
        <v>82</v>
      </c>
      <c r="E83" s="68">
        <f t="shared" ref="E83:Q83" si="17">E147</f>
        <v>4362.0673746870507</v>
      </c>
      <c r="F83" s="68">
        <f t="shared" si="17"/>
        <v>4377.2008947498016</v>
      </c>
      <c r="G83" s="68">
        <f t="shared" si="17"/>
        <v>3340.0257853931698</v>
      </c>
      <c r="H83" s="68">
        <f t="shared" si="17"/>
        <v>3535.9182008256066</v>
      </c>
      <c r="I83" s="68">
        <f t="shared" si="17"/>
        <v>4531.4163776773476</v>
      </c>
      <c r="J83" s="68">
        <f t="shared" si="17"/>
        <v>4315.8328560579857</v>
      </c>
      <c r="K83" s="68">
        <f t="shared" si="17"/>
        <v>0</v>
      </c>
      <c r="L83" s="68">
        <f t="shared" si="17"/>
        <v>0</v>
      </c>
      <c r="M83" s="68">
        <f t="shared" si="17"/>
        <v>0</v>
      </c>
      <c r="N83" s="68">
        <f t="shared" si="17"/>
        <v>0</v>
      </c>
      <c r="O83" s="68">
        <f t="shared" si="17"/>
        <v>3932.87</v>
      </c>
      <c r="P83" s="68">
        <f t="shared" si="17"/>
        <v>3990.2453085889206</v>
      </c>
      <c r="Q83" s="68">
        <f t="shared" si="17"/>
        <v>0</v>
      </c>
      <c r="R83" s="68">
        <f>R147</f>
        <v>0</v>
      </c>
      <c r="S83" s="69"/>
      <c r="T83" s="68"/>
      <c r="U83" s="68"/>
      <c r="V83" s="68"/>
      <c r="W83" s="70"/>
      <c r="X83" s="25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49" s="5" customFormat="1" ht="14" outlineLevel="1" x14ac:dyDescent="0.3">
      <c r="A84" s="198"/>
      <c r="B84" s="193"/>
      <c r="C84" s="18" t="s">
        <v>62</v>
      </c>
      <c r="D84" s="21" t="s">
        <v>83</v>
      </c>
      <c r="E84" s="68">
        <f t="shared" ref="E84:Q84" si="18">E174</f>
        <v>53549.468549999998</v>
      </c>
      <c r="F84" s="68">
        <f t="shared" si="18"/>
        <v>53549.468549999998</v>
      </c>
      <c r="G84" s="68">
        <f t="shared" si="18"/>
        <v>58734.038747716913</v>
      </c>
      <c r="H84" s="68">
        <f t="shared" si="18"/>
        <v>56257.075676478242</v>
      </c>
      <c r="I84" s="68">
        <f t="shared" si="18"/>
        <v>62316.530346865678</v>
      </c>
      <c r="J84" s="68">
        <f t="shared" si="18"/>
        <v>60185.245395522892</v>
      </c>
      <c r="K84" s="68">
        <f t="shared" si="18"/>
        <v>57215.725249633375</v>
      </c>
      <c r="L84" s="68">
        <f t="shared" si="18"/>
        <v>59997.45003439</v>
      </c>
      <c r="M84" s="68">
        <f t="shared" si="18"/>
        <v>55667.821600161304</v>
      </c>
      <c r="N84" s="68">
        <f t="shared" si="18"/>
        <v>55638.402558490874</v>
      </c>
      <c r="O84" s="68">
        <f t="shared" si="18"/>
        <v>59339.131486075996</v>
      </c>
      <c r="P84" s="68">
        <f t="shared" si="18"/>
        <v>59339.131486075996</v>
      </c>
      <c r="Q84" s="68">
        <f t="shared" si="18"/>
        <v>0</v>
      </c>
      <c r="R84" s="68">
        <f>R174</f>
        <v>0</v>
      </c>
      <c r="S84" s="69"/>
      <c r="T84" s="68"/>
      <c r="U84" s="68"/>
      <c r="V84" s="68"/>
      <c r="W84" s="70"/>
      <c r="X84" s="25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</row>
    <row r="85" spans="1:49" s="5" customFormat="1" ht="14" outlineLevel="1" x14ac:dyDescent="0.3">
      <c r="A85" s="198"/>
      <c r="B85" s="193"/>
      <c r="C85" s="18" t="s">
        <v>63</v>
      </c>
      <c r="D85" s="21" t="s">
        <v>83</v>
      </c>
      <c r="E85" s="68">
        <f>E187</f>
        <v>78091.920370000007</v>
      </c>
      <c r="F85" s="68">
        <f t="shared" ref="F85:Q85" si="19">F187</f>
        <v>78091.920370000007</v>
      </c>
      <c r="G85" s="68">
        <f t="shared" si="19"/>
        <v>72947.6671378584</v>
      </c>
      <c r="H85" s="68">
        <f t="shared" si="19"/>
        <v>73975.661911022864</v>
      </c>
      <c r="I85" s="68">
        <f t="shared" si="19"/>
        <v>58121.034379513192</v>
      </c>
      <c r="J85" s="68">
        <f t="shared" si="19"/>
        <v>58369.549840444386</v>
      </c>
      <c r="K85" s="68">
        <f t="shared" si="19"/>
        <v>72520.5285</v>
      </c>
      <c r="L85" s="68">
        <f t="shared" si="19"/>
        <v>70136.357577200004</v>
      </c>
      <c r="M85" s="68">
        <f t="shared" si="19"/>
        <v>61509.881060860076</v>
      </c>
      <c r="N85" s="68">
        <f t="shared" si="19"/>
        <v>61509.881060860076</v>
      </c>
      <c r="O85" s="68">
        <f t="shared" si="19"/>
        <v>69723.184314611819</v>
      </c>
      <c r="P85" s="68">
        <f t="shared" si="19"/>
        <v>69723.184314611819</v>
      </c>
      <c r="Q85" s="68">
        <f t="shared" si="19"/>
        <v>0</v>
      </c>
      <c r="R85" s="68">
        <f>R187</f>
        <v>0</v>
      </c>
      <c r="S85" s="69"/>
      <c r="T85" s="68"/>
      <c r="U85" s="68"/>
      <c r="V85" s="68"/>
      <c r="W85" s="70"/>
      <c r="X85" s="25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spans="1:49" s="5" customFormat="1" ht="14" outlineLevel="1" x14ac:dyDescent="0.3">
      <c r="A86" s="198"/>
      <c r="B86" s="193"/>
      <c r="C86" s="18" t="s">
        <v>64</v>
      </c>
      <c r="D86" s="21" t="s">
        <v>83</v>
      </c>
      <c r="E86" s="68">
        <f>E200</f>
        <v>0</v>
      </c>
      <c r="F86" s="68">
        <f t="shared" ref="F86:Q86" si="20">F200</f>
        <v>0</v>
      </c>
      <c r="G86" s="68">
        <f t="shared" si="20"/>
        <v>0</v>
      </c>
      <c r="H86" s="68">
        <f t="shared" si="20"/>
        <v>0</v>
      </c>
      <c r="I86" s="68">
        <f t="shared" si="20"/>
        <v>0</v>
      </c>
      <c r="J86" s="68">
        <f t="shared" si="20"/>
        <v>0</v>
      </c>
      <c r="K86" s="68">
        <f t="shared" si="20"/>
        <v>0</v>
      </c>
      <c r="L86" s="68">
        <f t="shared" si="20"/>
        <v>0</v>
      </c>
      <c r="M86" s="68">
        <f t="shared" si="20"/>
        <v>0</v>
      </c>
      <c r="N86" s="68">
        <f t="shared" si="20"/>
        <v>0</v>
      </c>
      <c r="O86" s="68">
        <f t="shared" si="20"/>
        <v>0</v>
      </c>
      <c r="P86" s="68">
        <f t="shared" si="20"/>
        <v>0</v>
      </c>
      <c r="Q86" s="68">
        <f t="shared" si="20"/>
        <v>0</v>
      </c>
      <c r="R86" s="68">
        <f>R200</f>
        <v>0</v>
      </c>
      <c r="S86" s="69"/>
      <c r="T86" s="68"/>
      <c r="U86" s="68"/>
      <c r="V86" s="68"/>
      <c r="W86" s="70"/>
      <c r="X86" s="25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spans="1:49" s="5" customFormat="1" ht="14" outlineLevel="1" x14ac:dyDescent="0.3">
      <c r="A87" s="198"/>
      <c r="B87" s="193"/>
      <c r="C87" s="18" t="s">
        <v>65</v>
      </c>
      <c r="D87" s="21" t="s">
        <v>83</v>
      </c>
      <c r="E87" s="68">
        <f>E213</f>
        <v>0</v>
      </c>
      <c r="F87" s="68">
        <f t="shared" ref="F87:Q87" si="21">F213</f>
        <v>0</v>
      </c>
      <c r="G87" s="68">
        <f t="shared" si="21"/>
        <v>111625.44755797101</v>
      </c>
      <c r="H87" s="68">
        <f t="shared" si="21"/>
        <v>111625.44755797101</v>
      </c>
      <c r="I87" s="68">
        <f t="shared" si="21"/>
        <v>0</v>
      </c>
      <c r="J87" s="68">
        <f t="shared" si="21"/>
        <v>0</v>
      </c>
      <c r="K87" s="68">
        <f t="shared" si="21"/>
        <v>0</v>
      </c>
      <c r="L87" s="68">
        <f t="shared" si="21"/>
        <v>0</v>
      </c>
      <c r="M87" s="68">
        <f t="shared" si="21"/>
        <v>61509.881060860076</v>
      </c>
      <c r="N87" s="68">
        <f t="shared" si="21"/>
        <v>61509.881060860076</v>
      </c>
      <c r="O87" s="68">
        <f t="shared" si="21"/>
        <v>0</v>
      </c>
      <c r="P87" s="68">
        <f t="shared" si="21"/>
        <v>0</v>
      </c>
      <c r="Q87" s="68">
        <f t="shared" si="21"/>
        <v>0</v>
      </c>
      <c r="R87" s="68">
        <f>R213</f>
        <v>0</v>
      </c>
      <c r="S87" s="69"/>
      <c r="T87" s="68"/>
      <c r="U87" s="68"/>
      <c r="V87" s="68"/>
      <c r="W87" s="70"/>
      <c r="X87" s="25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spans="1:49" s="5" customFormat="1" ht="14.5" customHeight="1" outlineLevel="1" x14ac:dyDescent="0.3">
      <c r="A88" s="198"/>
      <c r="B88" s="193" t="s">
        <v>84</v>
      </c>
      <c r="C88" s="78" t="s">
        <v>85</v>
      </c>
      <c r="D88" s="79"/>
      <c r="E88" s="80"/>
      <c r="F88" s="80"/>
      <c r="G88" s="80"/>
      <c r="H88" s="80"/>
      <c r="I88" s="80"/>
      <c r="J88" s="80"/>
      <c r="K88" s="80"/>
      <c r="L88" s="80"/>
      <c r="M88" s="81"/>
      <c r="N88" s="80"/>
      <c r="O88" s="80"/>
      <c r="P88" s="80"/>
      <c r="Q88" s="80"/>
      <c r="R88" s="80"/>
      <c r="S88" s="82"/>
      <c r="T88" s="83"/>
      <c r="U88" s="83"/>
      <c r="V88" s="83"/>
      <c r="W88" s="84"/>
      <c r="X88" s="85">
        <f t="shared" ref="X88:X96" si="22">SUM(E88:P88,S88:W88)</f>
        <v>0</v>
      </c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</row>
    <row r="89" spans="1:49" s="5" customFormat="1" ht="14" outlineLevel="1" x14ac:dyDescent="0.3">
      <c r="A89" s="198"/>
      <c r="B89" s="193"/>
      <c r="C89" s="86" t="s">
        <v>72</v>
      </c>
      <c r="D89" s="87" t="s">
        <v>86</v>
      </c>
      <c r="E89" s="88">
        <f t="shared" ref="E89:R95" si="23">E81*E52/10^7</f>
        <v>264.55002496931041</v>
      </c>
      <c r="F89" s="88">
        <f t="shared" si="23"/>
        <v>1452.5693419999982</v>
      </c>
      <c r="G89" s="88">
        <f t="shared" si="23"/>
        <v>2555.6424099090377</v>
      </c>
      <c r="H89" s="88">
        <f t="shared" si="23"/>
        <v>1355.2319583580631</v>
      </c>
      <c r="I89" s="88">
        <f t="shared" si="23"/>
        <v>126.53044529998252</v>
      </c>
      <c r="J89" s="88">
        <f t="shared" si="23"/>
        <v>95.742890505089647</v>
      </c>
      <c r="K89" s="88">
        <f t="shared" si="23"/>
        <v>985.32128509181848</v>
      </c>
      <c r="L89" s="88">
        <f t="shared" si="23"/>
        <v>1055.0847944377585</v>
      </c>
      <c r="M89" s="88">
        <f t="shared" si="23"/>
        <v>1250.5527992998025</v>
      </c>
      <c r="N89" s="88">
        <f>N81*N52/10^7</f>
        <v>510.80658912113762</v>
      </c>
      <c r="O89" s="88">
        <f t="shared" si="23"/>
        <v>1083.5463982998126</v>
      </c>
      <c r="P89" s="88">
        <f t="shared" si="23"/>
        <v>463.13980435725364</v>
      </c>
      <c r="Q89" s="88">
        <f>Q81*Q52/10^7</f>
        <v>310.29933711734014</v>
      </c>
      <c r="R89" s="88">
        <f>R81*R52/10^7</f>
        <v>634.93715000000009</v>
      </c>
      <c r="S89" s="89">
        <f>SUM(Q89:R89)</f>
        <v>945.23648711734018</v>
      </c>
      <c r="T89" s="88"/>
      <c r="U89" s="88"/>
      <c r="V89" s="88"/>
      <c r="W89" s="90"/>
      <c r="X89" s="91">
        <f t="shared" si="22"/>
        <v>12143.955228766405</v>
      </c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</row>
    <row r="90" spans="1:49" s="5" customFormat="1" ht="14" outlineLevel="1" x14ac:dyDescent="0.3">
      <c r="A90" s="198"/>
      <c r="B90" s="193"/>
      <c r="C90" s="86" t="s">
        <v>60</v>
      </c>
      <c r="D90" s="87" t="s">
        <v>86</v>
      </c>
      <c r="E90" s="88">
        <f t="shared" si="23"/>
        <v>124.49770747558175</v>
      </c>
      <c r="F90" s="88">
        <f t="shared" si="23"/>
        <v>969.56451056671335</v>
      </c>
      <c r="G90" s="88">
        <f t="shared" si="23"/>
        <v>1046.5997043867158</v>
      </c>
      <c r="H90" s="88">
        <f t="shared" si="23"/>
        <v>1063.5895917288658</v>
      </c>
      <c r="I90" s="92">
        <f t="shared" si="23"/>
        <v>0</v>
      </c>
      <c r="J90" s="88">
        <f t="shared" si="23"/>
        <v>810.05439252608278</v>
      </c>
      <c r="K90" s="88">
        <f t="shared" si="23"/>
        <v>364.01273400818155</v>
      </c>
      <c r="L90" s="88">
        <f t="shared" si="23"/>
        <v>0</v>
      </c>
      <c r="M90" s="88">
        <f t="shared" si="23"/>
        <v>0</v>
      </c>
      <c r="N90" s="88">
        <f t="shared" si="23"/>
        <v>0</v>
      </c>
      <c r="O90" s="88">
        <f t="shared" si="23"/>
        <v>380.09381575832907</v>
      </c>
      <c r="P90" s="88">
        <f t="shared" si="23"/>
        <v>421.37154401052493</v>
      </c>
      <c r="Q90" s="88">
        <f t="shared" si="23"/>
        <v>0</v>
      </c>
      <c r="R90" s="88">
        <f t="shared" si="23"/>
        <v>0</v>
      </c>
      <c r="S90" s="89">
        <f t="shared" ref="S90:S96" si="24">SUM(Q90:R90)</f>
        <v>0</v>
      </c>
      <c r="T90" s="88"/>
      <c r="U90" s="88"/>
      <c r="V90" s="88"/>
      <c r="W90" s="90"/>
      <c r="X90" s="91">
        <f t="shared" si="22"/>
        <v>5179.7840004609943</v>
      </c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</row>
    <row r="91" spans="1:49" s="5" customFormat="1" ht="14" outlineLevel="1" x14ac:dyDescent="0.3">
      <c r="A91" s="198"/>
      <c r="B91" s="193"/>
      <c r="C91" s="86" t="s">
        <v>61</v>
      </c>
      <c r="D91" s="87" t="s">
        <v>86</v>
      </c>
      <c r="E91" s="88">
        <f t="shared" si="23"/>
        <v>17.257210947736908</v>
      </c>
      <c r="F91" s="88">
        <f t="shared" si="23"/>
        <v>366.9775194943918</v>
      </c>
      <c r="G91" s="88">
        <f t="shared" si="23"/>
        <v>12.309070507476727</v>
      </c>
      <c r="H91" s="88">
        <f t="shared" si="23"/>
        <v>143.58715679746578</v>
      </c>
      <c r="I91" s="88">
        <f t="shared" si="23"/>
        <v>285.16829053325307</v>
      </c>
      <c r="J91" s="88">
        <f t="shared" si="23"/>
        <v>3149.3245198920681</v>
      </c>
      <c r="K91" s="88">
        <f t="shared" si="23"/>
        <v>0</v>
      </c>
      <c r="L91" s="88">
        <f t="shared" si="23"/>
        <v>0</v>
      </c>
      <c r="M91" s="88">
        <f t="shared" si="23"/>
        <v>0</v>
      </c>
      <c r="N91" s="88">
        <f t="shared" si="23"/>
        <v>0</v>
      </c>
      <c r="O91" s="88">
        <f t="shared" si="23"/>
        <v>188.49939539427001</v>
      </c>
      <c r="P91" s="88">
        <f t="shared" si="23"/>
        <v>438.83451400000001</v>
      </c>
      <c r="Q91" s="88">
        <f t="shared" si="23"/>
        <v>0</v>
      </c>
      <c r="R91" s="88">
        <f t="shared" si="23"/>
        <v>0</v>
      </c>
      <c r="S91" s="89">
        <f t="shared" si="24"/>
        <v>0</v>
      </c>
      <c r="T91" s="88"/>
      <c r="U91" s="88"/>
      <c r="V91" s="88"/>
      <c r="W91" s="90"/>
      <c r="X91" s="91">
        <f t="shared" si="22"/>
        <v>4601.9576775666628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" customFormat="1" ht="14" outlineLevel="1" x14ac:dyDescent="0.3">
      <c r="A92" s="198"/>
      <c r="B92" s="193"/>
      <c r="C92" s="86" t="s">
        <v>62</v>
      </c>
      <c r="D92" s="87" t="s">
        <v>86</v>
      </c>
      <c r="E92" s="88">
        <f t="shared" si="23"/>
        <v>12.059340317459998</v>
      </c>
      <c r="F92" s="88">
        <f t="shared" si="23"/>
        <v>53.584275704557498</v>
      </c>
      <c r="G92" s="88">
        <f t="shared" si="23"/>
        <v>199.75646273830262</v>
      </c>
      <c r="H92" s="88">
        <f t="shared" si="23"/>
        <v>10.7985456761</v>
      </c>
      <c r="I92" s="88">
        <f t="shared" si="23"/>
        <v>44.155873173999986</v>
      </c>
      <c r="J92" s="88">
        <f t="shared" si="23"/>
        <v>37.376602206999998</v>
      </c>
      <c r="K92" s="88">
        <f t="shared" si="23"/>
        <v>58.835388000000002</v>
      </c>
      <c r="L92" s="88">
        <f t="shared" si="23"/>
        <v>28.62781928237921</v>
      </c>
      <c r="M92" s="88">
        <f t="shared" si="23"/>
        <v>53.975993000000003</v>
      </c>
      <c r="N92" s="88">
        <f t="shared" si="23"/>
        <v>28.795939000000001</v>
      </c>
      <c r="O92" s="88">
        <f t="shared" si="23"/>
        <v>119.08535908371222</v>
      </c>
      <c r="P92" s="88">
        <f t="shared" si="23"/>
        <v>5.8692334952877765</v>
      </c>
      <c r="Q92" s="88">
        <f t="shared" si="23"/>
        <v>0</v>
      </c>
      <c r="R92" s="88">
        <f t="shared" si="23"/>
        <v>0</v>
      </c>
      <c r="S92" s="89">
        <f t="shared" si="24"/>
        <v>0</v>
      </c>
      <c r="T92" s="88"/>
      <c r="U92" s="88"/>
      <c r="V92" s="88"/>
      <c r="W92" s="90"/>
      <c r="X92" s="91">
        <f t="shared" si="22"/>
        <v>652.92083167879935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" customFormat="1" ht="14" outlineLevel="1" x14ac:dyDescent="0.3">
      <c r="A93" s="198"/>
      <c r="B93" s="193"/>
      <c r="C93" s="86" t="s">
        <v>63</v>
      </c>
      <c r="D93" s="87" t="s">
        <v>86</v>
      </c>
      <c r="E93" s="88">
        <f t="shared" si="23"/>
        <v>14.579761533079001</v>
      </c>
      <c r="F93" s="88">
        <f t="shared" si="23"/>
        <v>18.742060888800001</v>
      </c>
      <c r="G93" s="88">
        <f t="shared" si="23"/>
        <v>43.972853750701049</v>
      </c>
      <c r="H93" s="88">
        <f t="shared" si="23"/>
        <v>3.7246745772200009</v>
      </c>
      <c r="I93" s="88">
        <f t="shared" si="23"/>
        <v>1.6499980450000002</v>
      </c>
      <c r="J93" s="88">
        <f t="shared" si="23"/>
        <v>4.9386476119999996</v>
      </c>
      <c r="K93" s="88">
        <f t="shared" si="23"/>
        <v>8.8835471796645002</v>
      </c>
      <c r="L93" s="88">
        <f t="shared" si="23"/>
        <v>4.0660851941805927</v>
      </c>
      <c r="M93" s="88">
        <f t="shared" si="23"/>
        <v>5.3163605299711971</v>
      </c>
      <c r="N93" s="88">
        <f t="shared" si="23"/>
        <v>4.039476909028803</v>
      </c>
      <c r="O93" s="88">
        <f t="shared" si="23"/>
        <v>8.5306316008927556</v>
      </c>
      <c r="P93" s="88">
        <f t="shared" si="23"/>
        <v>1.3410557271072439</v>
      </c>
      <c r="Q93" s="88">
        <f t="shared" si="23"/>
        <v>0</v>
      </c>
      <c r="R93" s="88">
        <f t="shared" si="23"/>
        <v>0</v>
      </c>
      <c r="S93" s="89">
        <f t="shared" si="24"/>
        <v>0</v>
      </c>
      <c r="T93" s="88"/>
      <c r="U93" s="88"/>
      <c r="V93" s="88"/>
      <c r="W93" s="90"/>
      <c r="X93" s="91">
        <f t="shared" si="22"/>
        <v>119.78515354764515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49" s="5" customFormat="1" ht="14" outlineLevel="1" x14ac:dyDescent="0.3">
      <c r="A94" s="198"/>
      <c r="B94" s="193"/>
      <c r="C94" s="86" t="s">
        <v>64</v>
      </c>
      <c r="D94" s="87" t="s">
        <v>86</v>
      </c>
      <c r="E94" s="88">
        <f t="shared" si="23"/>
        <v>0</v>
      </c>
      <c r="F94" s="88">
        <f t="shared" si="23"/>
        <v>0</v>
      </c>
      <c r="G94" s="88">
        <f t="shared" si="23"/>
        <v>0</v>
      </c>
      <c r="H94" s="88">
        <f t="shared" si="23"/>
        <v>0</v>
      </c>
      <c r="I94" s="88">
        <f t="shared" si="23"/>
        <v>0</v>
      </c>
      <c r="J94" s="88">
        <f t="shared" si="23"/>
        <v>0</v>
      </c>
      <c r="K94" s="88">
        <f t="shared" si="23"/>
        <v>0</v>
      </c>
      <c r="L94" s="88">
        <f t="shared" si="23"/>
        <v>0</v>
      </c>
      <c r="M94" s="88">
        <f t="shared" si="23"/>
        <v>0</v>
      </c>
      <c r="N94" s="88">
        <f t="shared" si="23"/>
        <v>0</v>
      </c>
      <c r="O94" s="88">
        <f t="shared" si="23"/>
        <v>0</v>
      </c>
      <c r="P94" s="88">
        <f t="shared" si="23"/>
        <v>0</v>
      </c>
      <c r="Q94" s="88">
        <f t="shared" si="23"/>
        <v>0</v>
      </c>
      <c r="R94" s="88">
        <f t="shared" si="23"/>
        <v>0</v>
      </c>
      <c r="S94" s="89">
        <f t="shared" si="24"/>
        <v>0</v>
      </c>
      <c r="T94" s="88"/>
      <c r="U94" s="88"/>
      <c r="V94" s="88"/>
      <c r="W94" s="90"/>
      <c r="X94" s="91">
        <f t="shared" si="22"/>
        <v>0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</row>
    <row r="95" spans="1:49" s="5" customFormat="1" ht="14" outlineLevel="1" x14ac:dyDescent="0.3">
      <c r="A95" s="198"/>
      <c r="B95" s="193"/>
      <c r="C95" s="86" t="s">
        <v>65</v>
      </c>
      <c r="D95" s="87" t="s">
        <v>86</v>
      </c>
      <c r="E95" s="88">
        <f t="shared" si="23"/>
        <v>0</v>
      </c>
      <c r="F95" s="88">
        <f t="shared" si="23"/>
        <v>0</v>
      </c>
      <c r="G95" s="88">
        <f t="shared" si="23"/>
        <v>0</v>
      </c>
      <c r="H95" s="88">
        <f t="shared" si="23"/>
        <v>0</v>
      </c>
      <c r="I95" s="88">
        <f t="shared" si="23"/>
        <v>0</v>
      </c>
      <c r="J95" s="88">
        <f t="shared" si="23"/>
        <v>0</v>
      </c>
      <c r="K95" s="88">
        <f t="shared" si="23"/>
        <v>0</v>
      </c>
      <c r="L95" s="88">
        <f t="shared" si="23"/>
        <v>0</v>
      </c>
      <c r="M95" s="88">
        <f t="shared" si="23"/>
        <v>0</v>
      </c>
      <c r="N95" s="88">
        <f t="shared" si="23"/>
        <v>0</v>
      </c>
      <c r="O95" s="88">
        <f t="shared" si="23"/>
        <v>0</v>
      </c>
      <c r="P95" s="88">
        <f t="shared" si="23"/>
        <v>0</v>
      </c>
      <c r="Q95" s="88">
        <f t="shared" si="23"/>
        <v>0</v>
      </c>
      <c r="R95" s="88">
        <f t="shared" si="23"/>
        <v>0</v>
      </c>
      <c r="S95" s="89">
        <f t="shared" si="24"/>
        <v>0</v>
      </c>
      <c r="T95" s="88"/>
      <c r="U95" s="88"/>
      <c r="V95" s="88"/>
      <c r="W95" s="90"/>
      <c r="X95" s="91">
        <f t="shared" si="22"/>
        <v>0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</row>
    <row r="96" spans="1:49" ht="14" outlineLevel="1" x14ac:dyDescent="0.3">
      <c r="A96" s="198"/>
      <c r="B96" s="193"/>
      <c r="C96" s="78" t="s">
        <v>87</v>
      </c>
      <c r="D96" s="87" t="s">
        <v>86</v>
      </c>
      <c r="E96" s="93">
        <f>SUM(E89:E95)</f>
        <v>432.94404524316809</v>
      </c>
      <c r="F96" s="93">
        <f t="shared" ref="F96:Q96" si="25">SUM(F89:F95)</f>
        <v>2861.4377086544609</v>
      </c>
      <c r="G96" s="93">
        <f t="shared" si="25"/>
        <v>3858.2805012922345</v>
      </c>
      <c r="H96" s="93">
        <f>SUM(H89:H95)</f>
        <v>2576.9319271377149</v>
      </c>
      <c r="I96" s="93">
        <f>SUM(I89:I95)</f>
        <v>457.50460705223554</v>
      </c>
      <c r="J96" s="93">
        <f t="shared" si="25"/>
        <v>4097.4370527422407</v>
      </c>
      <c r="K96" s="93">
        <f>SUM(K89:K95)</f>
        <v>1417.0529542796644</v>
      </c>
      <c r="L96" s="93">
        <f t="shared" si="25"/>
        <v>1087.7786989143185</v>
      </c>
      <c r="M96" s="93">
        <f t="shared" si="25"/>
        <v>1309.8451528297737</v>
      </c>
      <c r="N96" s="93">
        <f>SUM(N89:N95)</f>
        <v>543.6420050301665</v>
      </c>
      <c r="O96" s="93">
        <f t="shared" si="25"/>
        <v>1779.7556001370169</v>
      </c>
      <c r="P96" s="93">
        <f t="shared" si="25"/>
        <v>1330.5561515901734</v>
      </c>
      <c r="Q96" s="93">
        <f t="shared" si="25"/>
        <v>310.29933711734014</v>
      </c>
      <c r="R96" s="93">
        <f>SUM(R89:R95)</f>
        <v>634.93715000000009</v>
      </c>
      <c r="S96" s="89">
        <f t="shared" si="24"/>
        <v>945.23648711734018</v>
      </c>
      <c r="T96" s="93"/>
      <c r="U96" s="93"/>
      <c r="V96" s="93"/>
      <c r="W96" s="94"/>
      <c r="X96" s="91">
        <f t="shared" si="22"/>
        <v>22698.402892020509</v>
      </c>
      <c r="Y96" s="95"/>
      <c r="Z96" s="95"/>
    </row>
    <row r="97" spans="1:26" ht="14" outlineLevel="1" x14ac:dyDescent="0.3">
      <c r="A97" s="198"/>
      <c r="B97" s="96"/>
      <c r="C97" s="78" t="s">
        <v>88</v>
      </c>
      <c r="D97" s="87" t="s">
        <v>89</v>
      </c>
      <c r="E97" s="93">
        <f>E96/E27*10</f>
        <v>7.0820833707085793</v>
      </c>
      <c r="F97" s="93">
        <f t="shared" ref="F97:Q97" si="26">F96/F27*10</f>
        <v>4.9935617486605102</v>
      </c>
      <c r="G97" s="93">
        <f t="shared" si="26"/>
        <v>5.157576988338767</v>
      </c>
      <c r="H97" s="93">
        <f t="shared" si="26"/>
        <v>4.0898135115291403</v>
      </c>
      <c r="I97" s="93">
        <f t="shared" si="26"/>
        <v>3.9086588270915219</v>
      </c>
      <c r="J97" s="93">
        <f t="shared" si="26"/>
        <v>3.9809164251610616</v>
      </c>
      <c r="K97" s="93">
        <f t="shared" si="26"/>
        <v>6.4141332675179941</v>
      </c>
      <c r="L97" s="93">
        <f t="shared" si="26"/>
        <v>3.9806067194910781</v>
      </c>
      <c r="M97" s="93">
        <f t="shared" si="26"/>
        <v>5.3006797927139555</v>
      </c>
      <c r="N97" s="93">
        <f t="shared" si="26"/>
        <v>5.5525573396170955</v>
      </c>
      <c r="O97" s="93">
        <f t="shared" si="26"/>
        <v>4.6242227709212242</v>
      </c>
      <c r="P97" s="93">
        <f t="shared" si="26"/>
        <v>4.109946551605911</v>
      </c>
      <c r="Q97" s="93">
        <f t="shared" si="26"/>
        <v>9.8059725705497911</v>
      </c>
      <c r="R97" s="93">
        <f>R96/R27*10</f>
        <v>5.6064731505324561</v>
      </c>
      <c r="S97" s="93">
        <f>S96/S27*10</f>
        <v>6.523612625278937</v>
      </c>
      <c r="T97" s="93"/>
      <c r="U97" s="93"/>
      <c r="V97" s="93"/>
      <c r="W97" s="94"/>
      <c r="X97" s="91"/>
    </row>
    <row r="98" spans="1:26" ht="14" outlineLevel="1" x14ac:dyDescent="0.3">
      <c r="A98" s="198"/>
      <c r="B98" s="96"/>
      <c r="C98" s="78"/>
      <c r="D98" s="8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1"/>
    </row>
    <row r="99" spans="1:26" ht="14" outlineLevel="1" x14ac:dyDescent="0.3">
      <c r="A99" s="198"/>
      <c r="B99" s="96"/>
      <c r="C99" s="100"/>
      <c r="D99" s="162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9"/>
      <c r="X99" s="91"/>
    </row>
    <row r="100" spans="1:26" ht="14" outlineLevel="1" x14ac:dyDescent="0.3">
      <c r="A100" s="198"/>
      <c r="B100" s="200" t="s">
        <v>90</v>
      </c>
      <c r="C100" s="100" t="s">
        <v>91</v>
      </c>
      <c r="D100" s="21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3"/>
      <c r="T100" s="18"/>
      <c r="U100" s="18"/>
      <c r="V100" s="18"/>
      <c r="W100" s="24"/>
      <c r="X100" s="25"/>
    </row>
    <row r="101" spans="1:26" ht="14" outlineLevel="1" x14ac:dyDescent="0.3">
      <c r="A101" s="198"/>
      <c r="B101" s="200"/>
      <c r="C101" s="18" t="s">
        <v>92</v>
      </c>
      <c r="D101" s="21" t="s">
        <v>93</v>
      </c>
      <c r="E101" s="27">
        <v>1727.4590000000001</v>
      </c>
      <c r="F101" s="27">
        <v>1728.920348751778</v>
      </c>
      <c r="G101" s="27">
        <v>2083.085969666633</v>
      </c>
      <c r="H101" s="27">
        <v>1808.8283712815678</v>
      </c>
      <c r="I101" s="27">
        <v>836.40837476620584</v>
      </c>
      <c r="J101" s="27">
        <v>826.15739473018039</v>
      </c>
      <c r="K101" s="27">
        <v>2343.2800000000002</v>
      </c>
      <c r="L101" s="27">
        <v>2137.66</v>
      </c>
      <c r="M101" s="27">
        <v>3195.75</v>
      </c>
      <c r="N101" s="27">
        <v>3195.75</v>
      </c>
      <c r="O101" s="27">
        <v>1227.0111461703809</v>
      </c>
      <c r="P101" s="27">
        <v>1227.0111461703809</v>
      </c>
      <c r="Q101" s="27">
        <v>0</v>
      </c>
      <c r="R101" s="27">
        <v>0</v>
      </c>
      <c r="S101" s="101"/>
      <c r="T101" s="30"/>
      <c r="U101" s="30"/>
      <c r="V101" s="30"/>
      <c r="W101" s="31"/>
      <c r="X101" s="25"/>
      <c r="Y101" s="102"/>
      <c r="Z101" s="102"/>
    </row>
    <row r="102" spans="1:26" ht="14" outlineLevel="1" x14ac:dyDescent="0.3">
      <c r="A102" s="198"/>
      <c r="B102" s="200"/>
      <c r="C102" s="18" t="s">
        <v>94</v>
      </c>
      <c r="D102" s="21" t="s">
        <v>93</v>
      </c>
      <c r="E102" s="27">
        <v>1270.464817896036</v>
      </c>
      <c r="F102" s="27">
        <v>1270.9293119927299</v>
      </c>
      <c r="G102" s="27">
        <v>386.50009894526141</v>
      </c>
      <c r="H102" s="27">
        <v>522.86331849351734</v>
      </c>
      <c r="I102" s="27">
        <v>607.05694118904796</v>
      </c>
      <c r="J102" s="27">
        <v>612.03702314263262</v>
      </c>
      <c r="K102" s="27">
        <v>1505.1998559712215</v>
      </c>
      <c r="L102" s="27">
        <v>1006.86087323333</v>
      </c>
      <c r="M102" s="27">
        <v>1167.1333057290001</v>
      </c>
      <c r="N102" s="27">
        <v>1152.49</v>
      </c>
      <c r="O102" s="27">
        <v>777.90902731063386</v>
      </c>
      <c r="P102" s="27">
        <v>777.90902731063386</v>
      </c>
      <c r="Q102" s="27">
        <v>0</v>
      </c>
      <c r="R102" s="27">
        <v>0</v>
      </c>
      <c r="S102" s="101"/>
      <c r="T102" s="30"/>
      <c r="U102" s="30"/>
      <c r="V102" s="30"/>
      <c r="W102" s="31"/>
      <c r="X102" s="25"/>
      <c r="Y102" s="102"/>
      <c r="Z102" s="102"/>
    </row>
    <row r="103" spans="1:26" ht="14" outlineLevel="1" x14ac:dyDescent="0.3">
      <c r="A103" s="198"/>
      <c r="B103" s="200"/>
      <c r="C103" s="18" t="s">
        <v>95</v>
      </c>
      <c r="D103" s="21" t="s">
        <v>93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101"/>
      <c r="T103" s="30"/>
      <c r="U103" s="30"/>
      <c r="V103" s="30"/>
      <c r="W103" s="31"/>
      <c r="X103" s="25"/>
      <c r="Y103" s="102"/>
      <c r="Z103" s="102"/>
    </row>
    <row r="104" spans="1:26" ht="14" outlineLevel="1" x14ac:dyDescent="0.3">
      <c r="A104" s="198"/>
      <c r="B104" s="200"/>
      <c r="C104" s="18" t="s">
        <v>96</v>
      </c>
      <c r="D104" s="21" t="s">
        <v>93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82.027894554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101"/>
      <c r="T104" s="30"/>
      <c r="U104" s="30"/>
      <c r="V104" s="30"/>
      <c r="W104" s="31"/>
      <c r="X104" s="25"/>
      <c r="Y104" s="102"/>
      <c r="Z104" s="102"/>
    </row>
    <row r="105" spans="1:26" ht="14" outlineLevel="1" x14ac:dyDescent="0.3">
      <c r="A105" s="198"/>
      <c r="B105" s="200"/>
      <c r="C105" s="18" t="s">
        <v>97</v>
      </c>
      <c r="D105" s="21" t="s">
        <v>93</v>
      </c>
      <c r="E105" s="27">
        <v>122.94895862379613</v>
      </c>
      <c r="F105" s="27">
        <v>123.03577822536641</v>
      </c>
      <c r="G105" s="27">
        <v>141.6713177929</v>
      </c>
      <c r="H105" s="27">
        <v>126.04033858985379</v>
      </c>
      <c r="I105" s="27">
        <v>85.439664954388974</v>
      </c>
      <c r="J105" s="27">
        <v>85.127673038052933</v>
      </c>
      <c r="K105" s="27">
        <v>117.16400000000002</v>
      </c>
      <c r="L105" s="27">
        <v>145.72063399999999</v>
      </c>
      <c r="M105" s="27">
        <v>201.61623000000003</v>
      </c>
      <c r="N105" s="27">
        <v>201.61623000000003</v>
      </c>
      <c r="O105" s="27">
        <v>133.16609907572541</v>
      </c>
      <c r="P105" s="27">
        <v>133.16609907572541</v>
      </c>
      <c r="Q105" s="27">
        <v>0</v>
      </c>
      <c r="R105" s="27">
        <v>0</v>
      </c>
      <c r="S105" s="101"/>
      <c r="T105" s="30"/>
      <c r="U105" s="30"/>
      <c r="V105" s="30"/>
      <c r="W105" s="31"/>
      <c r="X105" s="25"/>
      <c r="Y105" s="102"/>
      <c r="Z105" s="102"/>
    </row>
    <row r="106" spans="1:26" ht="14" outlineLevel="1" x14ac:dyDescent="0.3">
      <c r="A106" s="198"/>
      <c r="B106" s="200"/>
      <c r="C106" s="18" t="s">
        <v>98</v>
      </c>
      <c r="D106" s="21" t="s">
        <v>93</v>
      </c>
      <c r="E106" s="27">
        <v>0</v>
      </c>
      <c r="F106" s="27">
        <v>0</v>
      </c>
      <c r="G106" s="27">
        <v>0</v>
      </c>
      <c r="H106" s="27">
        <v>0</v>
      </c>
      <c r="I106" s="27">
        <v>54.538597254392656</v>
      </c>
      <c r="J106" s="27">
        <v>54.339443834482118</v>
      </c>
      <c r="K106" s="27">
        <v>0</v>
      </c>
      <c r="L106" s="27">
        <v>60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101"/>
      <c r="T106" s="30"/>
      <c r="U106" s="30"/>
      <c r="V106" s="30"/>
      <c r="W106" s="31"/>
      <c r="X106" s="25"/>
      <c r="Y106" s="102"/>
      <c r="Z106" s="102"/>
    </row>
    <row r="107" spans="1:26" ht="14" outlineLevel="1" x14ac:dyDescent="0.3">
      <c r="A107" s="198"/>
      <c r="B107" s="200"/>
      <c r="C107" s="18" t="s">
        <v>99</v>
      </c>
      <c r="D107" s="21" t="s">
        <v>93</v>
      </c>
      <c r="E107" s="27">
        <v>232.36485185617317</v>
      </c>
      <c r="F107" s="27">
        <v>232.52893477385626</v>
      </c>
      <c r="G107" s="27">
        <v>0</v>
      </c>
      <c r="H107" s="27">
        <v>0</v>
      </c>
      <c r="I107" s="27">
        <v>115.008880949</v>
      </c>
      <c r="J107" s="27">
        <v>114.3226947320491</v>
      </c>
      <c r="K107" s="27">
        <v>0</v>
      </c>
      <c r="L107" s="27">
        <v>290.59312454295286</v>
      </c>
      <c r="M107" s="27">
        <v>447.40500000000003</v>
      </c>
      <c r="N107" s="27">
        <v>447.40500000000003</v>
      </c>
      <c r="O107" s="27">
        <v>220.10925467062054</v>
      </c>
      <c r="P107" s="27">
        <v>220.10925467062054</v>
      </c>
      <c r="Q107" s="27">
        <v>0</v>
      </c>
      <c r="R107" s="27">
        <v>0</v>
      </c>
      <c r="S107" s="101"/>
      <c r="T107" s="30"/>
      <c r="U107" s="30"/>
      <c r="V107" s="30"/>
      <c r="W107" s="31"/>
      <c r="X107" s="25"/>
      <c r="Y107" s="102"/>
      <c r="Z107" s="102"/>
    </row>
    <row r="108" spans="1:26" ht="14" outlineLevel="1" x14ac:dyDescent="0.3">
      <c r="A108" s="198"/>
      <c r="B108" s="200"/>
      <c r="C108" s="18" t="s">
        <v>100</v>
      </c>
      <c r="D108" s="21" t="s">
        <v>93</v>
      </c>
      <c r="E108" s="27">
        <v>189.90288215006592</v>
      </c>
      <c r="F108" s="27">
        <v>190.036980826052</v>
      </c>
      <c r="G108" s="27">
        <v>0</v>
      </c>
      <c r="H108" s="27">
        <v>0</v>
      </c>
      <c r="I108" s="27">
        <v>16.925771561708068</v>
      </c>
      <c r="J108" s="27">
        <v>16.863965327942729</v>
      </c>
      <c r="K108" s="27">
        <v>0</v>
      </c>
      <c r="L108" s="27">
        <v>120.437333333333</v>
      </c>
      <c r="M108" s="27">
        <v>123</v>
      </c>
      <c r="N108" s="27">
        <v>123</v>
      </c>
      <c r="O108" s="27">
        <v>132.64175028899999</v>
      </c>
      <c r="P108" s="27">
        <v>132.61582593904888</v>
      </c>
      <c r="Q108" s="27">
        <v>0</v>
      </c>
      <c r="R108" s="27">
        <v>0</v>
      </c>
      <c r="S108" s="101"/>
      <c r="T108" s="30"/>
      <c r="U108" s="30"/>
      <c r="V108" s="30"/>
      <c r="W108" s="31"/>
      <c r="X108" s="25"/>
      <c r="Y108" s="102"/>
      <c r="Z108" s="102"/>
    </row>
    <row r="109" spans="1:26" ht="14.5" outlineLevel="1" x14ac:dyDescent="0.35">
      <c r="A109" s="198"/>
      <c r="B109" s="200"/>
      <c r="C109" s="103" t="s">
        <v>101</v>
      </c>
      <c r="D109" s="21" t="s">
        <v>93</v>
      </c>
      <c r="E109" s="27">
        <v>400.00000003665178</v>
      </c>
      <c r="F109" s="27">
        <v>400.00000034021838</v>
      </c>
      <c r="G109" s="27">
        <v>0</v>
      </c>
      <c r="H109" s="27">
        <v>0</v>
      </c>
      <c r="I109" s="27">
        <v>400</v>
      </c>
      <c r="J109" s="27">
        <v>400</v>
      </c>
      <c r="K109" s="27">
        <v>400</v>
      </c>
      <c r="L109" s="27">
        <v>400</v>
      </c>
      <c r="M109" s="27">
        <v>400</v>
      </c>
      <c r="N109" s="27">
        <v>400</v>
      </c>
      <c r="O109" s="27">
        <v>400</v>
      </c>
      <c r="P109" s="27">
        <v>400</v>
      </c>
      <c r="Q109" s="27">
        <v>26.89443690575397</v>
      </c>
      <c r="R109" s="27">
        <v>21.44181974800447</v>
      </c>
      <c r="S109" s="101"/>
      <c r="T109" s="30"/>
      <c r="U109" s="30"/>
      <c r="V109" s="30"/>
      <c r="W109" s="31"/>
      <c r="X109" s="25"/>
      <c r="Y109" s="102"/>
      <c r="Z109" s="102"/>
    </row>
    <row r="110" spans="1:26" ht="14.5" outlineLevel="1" x14ac:dyDescent="0.35">
      <c r="A110" s="198"/>
      <c r="B110" s="200"/>
      <c r="C110" s="103" t="s">
        <v>102</v>
      </c>
      <c r="D110" s="21" t="s">
        <v>93</v>
      </c>
      <c r="E110" s="27">
        <v>0</v>
      </c>
      <c r="F110" s="27">
        <v>0</v>
      </c>
      <c r="G110" s="27">
        <v>400</v>
      </c>
      <c r="H110" s="27">
        <v>400</v>
      </c>
      <c r="I110" s="27">
        <v>51.181977437830625</v>
      </c>
      <c r="J110" s="27">
        <v>50.995081067962822</v>
      </c>
      <c r="K110" s="27">
        <v>0</v>
      </c>
      <c r="L110" s="27">
        <v>0.460666666666667</v>
      </c>
      <c r="M110" s="27">
        <v>123</v>
      </c>
      <c r="N110" s="27">
        <v>123</v>
      </c>
      <c r="O110" s="27">
        <v>0</v>
      </c>
      <c r="P110" s="27">
        <v>0</v>
      </c>
      <c r="Q110" s="27">
        <v>0</v>
      </c>
      <c r="R110" s="27">
        <v>0</v>
      </c>
      <c r="S110" s="101"/>
      <c r="T110" s="30"/>
      <c r="U110" s="30"/>
      <c r="V110" s="30"/>
      <c r="W110" s="31"/>
      <c r="X110" s="25"/>
      <c r="Y110" s="102"/>
      <c r="Z110" s="102"/>
    </row>
    <row r="111" spans="1:26" ht="14.5" outlineLevel="1" x14ac:dyDescent="0.35">
      <c r="A111" s="198"/>
      <c r="B111" s="200"/>
      <c r="C111" s="103" t="s">
        <v>103</v>
      </c>
      <c r="D111" s="21" t="s">
        <v>93</v>
      </c>
      <c r="E111" s="27">
        <v>74.409992899523402</v>
      </c>
      <c r="F111" s="27">
        <v>74.462537028474927</v>
      </c>
      <c r="G111" s="27">
        <v>729.73907633721706</v>
      </c>
      <c r="H111" s="27">
        <v>684.97211073387155</v>
      </c>
      <c r="I111" s="27">
        <v>27.636952562046382</v>
      </c>
      <c r="J111" s="27">
        <v>28.20246821409421</v>
      </c>
      <c r="K111" s="27">
        <v>0</v>
      </c>
      <c r="L111" s="27">
        <v>92.549781184000025</v>
      </c>
      <c r="M111" s="27">
        <v>143.1696</v>
      </c>
      <c r="N111" s="27">
        <v>143.1696</v>
      </c>
      <c r="O111" s="27">
        <v>260.82946678468539</v>
      </c>
      <c r="P111" s="27">
        <v>260.82946678468539</v>
      </c>
      <c r="Q111" s="27">
        <v>0</v>
      </c>
      <c r="R111" s="27">
        <v>0</v>
      </c>
      <c r="S111" s="101"/>
      <c r="T111" s="30"/>
      <c r="U111" s="30"/>
      <c r="V111" s="30"/>
      <c r="W111" s="31"/>
      <c r="X111" s="25"/>
      <c r="Y111" s="102"/>
      <c r="Z111" s="102"/>
    </row>
    <row r="112" spans="1:26" ht="14" outlineLevel="1" x14ac:dyDescent="0.3">
      <c r="A112" s="198"/>
      <c r="B112" s="200"/>
      <c r="C112" s="18" t="s">
        <v>104</v>
      </c>
      <c r="D112" s="21" t="s">
        <v>93</v>
      </c>
      <c r="E112" s="27">
        <f>SUM(E101:E111)</f>
        <v>4017.5505034622461</v>
      </c>
      <c r="F112" s="27">
        <f t="shared" ref="F112:R112" si="27">SUM(F101:F111)</f>
        <v>4019.9138919384754</v>
      </c>
      <c r="G112" s="27">
        <f t="shared" si="27"/>
        <v>3740.9964627420113</v>
      </c>
      <c r="H112" s="27">
        <f t="shared" si="27"/>
        <v>3542.7041390988106</v>
      </c>
      <c r="I112" s="27">
        <f t="shared" si="27"/>
        <v>2194.1971606746201</v>
      </c>
      <c r="J112" s="27">
        <f t="shared" si="27"/>
        <v>2188.045744087397</v>
      </c>
      <c r="K112" s="27">
        <f t="shared" si="27"/>
        <v>4365.6438559712224</v>
      </c>
      <c r="L112" s="27">
        <f t="shared" si="27"/>
        <v>4336.3103075142817</v>
      </c>
      <c r="M112" s="27">
        <f t="shared" si="27"/>
        <v>5801.0741357289999</v>
      </c>
      <c r="N112" s="27">
        <f t="shared" si="27"/>
        <v>5786.4308299999993</v>
      </c>
      <c r="O112" s="27">
        <f t="shared" si="27"/>
        <v>3151.666744301046</v>
      </c>
      <c r="P112" s="27">
        <f t="shared" si="27"/>
        <v>3151.6408199510952</v>
      </c>
      <c r="Q112" s="27">
        <f t="shared" si="27"/>
        <v>26.89443690575397</v>
      </c>
      <c r="R112" s="27">
        <f t="shared" si="27"/>
        <v>21.44181974800447</v>
      </c>
      <c r="S112" s="28"/>
      <c r="T112" s="27"/>
      <c r="U112" s="27"/>
      <c r="V112" s="27"/>
      <c r="W112" s="104"/>
      <c r="X112" s="25"/>
      <c r="Y112" s="102"/>
      <c r="Z112" s="102"/>
    </row>
    <row r="113" spans="1:46" ht="14" outlineLevel="1" x14ac:dyDescent="0.3">
      <c r="A113" s="198"/>
      <c r="B113" s="200"/>
      <c r="C113" s="18" t="s">
        <v>105</v>
      </c>
      <c r="D113" s="21" t="s">
        <v>29</v>
      </c>
      <c r="E113" s="42">
        <v>8.6899999999999998E-3</v>
      </c>
      <c r="F113" s="42">
        <v>8.0000000000000002E-3</v>
      </c>
      <c r="G113" s="42">
        <v>4.7561922950194596E-3</v>
      </c>
      <c r="H113" s="42">
        <v>4.7561922950194596E-3</v>
      </c>
      <c r="I113" s="42">
        <v>0</v>
      </c>
      <c r="J113" s="42">
        <v>3.0754321214230182E-3</v>
      </c>
      <c r="K113" s="42">
        <v>7.7000000000000002E-3</v>
      </c>
      <c r="L113" s="42">
        <v>7.9805700486000001E-3</v>
      </c>
      <c r="M113" s="42">
        <v>4.8999999999999998E-3</v>
      </c>
      <c r="N113" s="42">
        <v>4.8999999999999998E-3</v>
      </c>
      <c r="O113" s="42">
        <v>1.8599999999999998E-2</v>
      </c>
      <c r="P113" s="42">
        <v>1.8599999999999998E-2</v>
      </c>
      <c r="Q113" s="42">
        <v>0</v>
      </c>
      <c r="R113" s="42">
        <v>0</v>
      </c>
      <c r="S113" s="43"/>
      <c r="T113" s="42"/>
      <c r="U113" s="42"/>
      <c r="V113" s="42"/>
      <c r="W113" s="48"/>
      <c r="X113" s="25"/>
      <c r="Y113" s="102"/>
      <c r="Z113" s="10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</row>
    <row r="114" spans="1:46" ht="14" outlineLevel="1" x14ac:dyDescent="0.3">
      <c r="A114" s="198"/>
      <c r="B114" s="200"/>
      <c r="C114" s="18" t="s">
        <v>106</v>
      </c>
      <c r="D114" s="21" t="s">
        <v>93</v>
      </c>
      <c r="E114" s="27">
        <f>E112/(1-E113)</f>
        <v>4052.7690666514472</v>
      </c>
      <c r="F114" s="27">
        <f t="shared" ref="F114:R114" si="28">F112/(1-F113)</f>
        <v>4052.332552357334</v>
      </c>
      <c r="G114" s="27">
        <f t="shared" si="28"/>
        <v>3758.8743921639675</v>
      </c>
      <c r="H114" s="27">
        <f t="shared" si="28"/>
        <v>3559.6344450192973</v>
      </c>
      <c r="I114" s="27">
        <f t="shared" si="28"/>
        <v>2194.1971606746201</v>
      </c>
      <c r="J114" s="27">
        <f t="shared" si="28"/>
        <v>2194.7956892500774</v>
      </c>
      <c r="K114" s="27">
        <f t="shared" si="28"/>
        <v>4399.5201612125593</v>
      </c>
      <c r="L114" s="27">
        <f t="shared" si="28"/>
        <v>4371.1949348882426</v>
      </c>
      <c r="M114" s="27">
        <f t="shared" si="28"/>
        <v>5829.6393686353131</v>
      </c>
      <c r="N114" s="27">
        <f>N112/(1-N113)</f>
        <v>5814.9239573912164</v>
      </c>
      <c r="O114" s="27">
        <f t="shared" si="28"/>
        <v>3211.398761260491</v>
      </c>
      <c r="P114" s="27">
        <f t="shared" si="28"/>
        <v>3211.3723455788618</v>
      </c>
      <c r="Q114" s="27">
        <f t="shared" si="28"/>
        <v>26.89443690575397</v>
      </c>
      <c r="R114" s="27">
        <f t="shared" si="28"/>
        <v>21.44181974800447</v>
      </c>
      <c r="S114" s="28"/>
      <c r="T114" s="27"/>
      <c r="U114" s="27"/>
      <c r="V114" s="27"/>
      <c r="W114" s="104"/>
      <c r="X114" s="25"/>
      <c r="Y114" s="102"/>
      <c r="Z114" s="102"/>
    </row>
    <row r="115" spans="1:46" ht="14.5" outlineLevel="1" x14ac:dyDescent="0.3">
      <c r="A115" s="198"/>
      <c r="B115" s="200"/>
      <c r="C115" s="18" t="s">
        <v>107</v>
      </c>
      <c r="D115" s="21" t="s">
        <v>93</v>
      </c>
      <c r="E115" s="105">
        <v>116.21584698746575</v>
      </c>
      <c r="F115" s="105">
        <v>131.34936705021681</v>
      </c>
      <c r="G115" s="105">
        <v>107.43032247953343</v>
      </c>
      <c r="H115" s="105">
        <v>47.466520357209617</v>
      </c>
      <c r="I115" s="105">
        <v>267.577399701449</v>
      </c>
      <c r="J115" s="105">
        <v>55.664202698428241</v>
      </c>
      <c r="K115" s="105">
        <v>18.782620701257279</v>
      </c>
      <c r="L115" s="105">
        <v>68.052407826752827</v>
      </c>
      <c r="M115" s="105">
        <v>29.800909999892237</v>
      </c>
      <c r="N115" s="105">
        <v>35.428847330438742</v>
      </c>
      <c r="O115" s="105">
        <v>228.56743924032875</v>
      </c>
      <c r="P115" s="105">
        <v>192.83039017301726</v>
      </c>
      <c r="Q115" s="105">
        <v>0</v>
      </c>
      <c r="R115" s="105">
        <v>0</v>
      </c>
      <c r="S115" s="28"/>
      <c r="T115" s="27"/>
      <c r="U115" s="27"/>
      <c r="V115" s="27"/>
      <c r="W115" s="104"/>
      <c r="X115" s="25"/>
      <c r="Y115" s="102"/>
      <c r="Z115" s="102"/>
    </row>
    <row r="116" spans="1:46" s="2" customFormat="1" ht="14" outlineLevel="1" x14ac:dyDescent="0.3">
      <c r="A116" s="198"/>
      <c r="B116" s="200"/>
      <c r="C116" s="59" t="s">
        <v>108</v>
      </c>
      <c r="D116" s="106" t="s">
        <v>93</v>
      </c>
      <c r="E116" s="28">
        <f>E114+E115</f>
        <v>4168.984913638913</v>
      </c>
      <c r="F116" s="28">
        <f t="shared" ref="F116:R116" si="29">F114+F115</f>
        <v>4183.6819194075506</v>
      </c>
      <c r="G116" s="28">
        <f t="shared" si="29"/>
        <v>3866.304714643501</v>
      </c>
      <c r="H116" s="28">
        <f t="shared" si="29"/>
        <v>3607.1009653765068</v>
      </c>
      <c r="I116" s="28">
        <f t="shared" si="29"/>
        <v>2461.7745603760691</v>
      </c>
      <c r="J116" s="28">
        <f t="shared" si="29"/>
        <v>2250.4598919485056</v>
      </c>
      <c r="K116" s="28">
        <f>K114+K115</f>
        <v>4418.3027819138169</v>
      </c>
      <c r="L116" s="28">
        <f t="shared" si="29"/>
        <v>4439.2473427149953</v>
      </c>
      <c r="M116" s="28">
        <f t="shared" si="29"/>
        <v>5859.4402786352057</v>
      </c>
      <c r="N116" s="28">
        <f t="shared" si="29"/>
        <v>5850.352804721655</v>
      </c>
      <c r="O116" s="28">
        <f t="shared" si="29"/>
        <v>3439.9662005008199</v>
      </c>
      <c r="P116" s="28">
        <f t="shared" si="29"/>
        <v>3404.2027357518791</v>
      </c>
      <c r="Q116" s="28">
        <f t="shared" si="29"/>
        <v>26.89443690575397</v>
      </c>
      <c r="R116" s="28">
        <f t="shared" si="29"/>
        <v>21.44181974800447</v>
      </c>
      <c r="S116" s="28"/>
      <c r="T116" s="28"/>
      <c r="U116" s="28"/>
      <c r="V116" s="28"/>
      <c r="W116" s="107"/>
      <c r="X116" s="25"/>
      <c r="Y116" s="109"/>
      <c r="Z116" s="109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</row>
    <row r="117" spans="1:46" ht="14" outlineLevel="1" x14ac:dyDescent="0.3">
      <c r="A117" s="198"/>
      <c r="B117" s="200"/>
      <c r="C117" s="18"/>
      <c r="D117" s="21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8"/>
      <c r="T117" s="30"/>
      <c r="U117" s="30"/>
      <c r="V117" s="30"/>
      <c r="W117" s="31"/>
      <c r="X117" s="25"/>
    </row>
    <row r="118" spans="1:46" ht="14" outlineLevel="1" x14ac:dyDescent="0.3">
      <c r="A118" s="198"/>
      <c r="B118" s="200"/>
      <c r="C118" s="100" t="s">
        <v>109</v>
      </c>
      <c r="D118" s="21" t="s">
        <v>93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8"/>
      <c r="T118" s="30"/>
      <c r="U118" s="30"/>
      <c r="V118" s="30"/>
      <c r="W118" s="31"/>
      <c r="X118" s="25"/>
    </row>
    <row r="119" spans="1:46" ht="14" outlineLevel="1" x14ac:dyDescent="0.3">
      <c r="A119" s="198"/>
      <c r="B119" s="200"/>
      <c r="C119" s="18" t="s">
        <v>92</v>
      </c>
      <c r="D119" s="21" t="s">
        <v>93</v>
      </c>
      <c r="E119" s="27">
        <v>12459.933779999999</v>
      </c>
      <c r="F119" s="27">
        <v>12459.933779999999</v>
      </c>
      <c r="G119" s="27">
        <v>10113.896324194589</v>
      </c>
      <c r="H119" s="27">
        <v>10048.507178452766</v>
      </c>
      <c r="I119" s="27">
        <v>0</v>
      </c>
      <c r="J119" s="27">
        <v>13897.719791350777</v>
      </c>
      <c r="K119" s="27">
        <v>12881.17</v>
      </c>
      <c r="L119" s="27">
        <v>0</v>
      </c>
      <c r="M119" s="27">
        <v>0</v>
      </c>
      <c r="N119" s="27">
        <v>0</v>
      </c>
      <c r="O119" s="27">
        <v>8445.5927879718238</v>
      </c>
      <c r="P119" s="27">
        <v>8445.5927879718238</v>
      </c>
      <c r="Q119" s="27">
        <v>0</v>
      </c>
      <c r="R119" s="27">
        <v>0</v>
      </c>
      <c r="S119" s="28"/>
      <c r="T119" s="30"/>
      <c r="U119" s="30"/>
      <c r="V119" s="30"/>
      <c r="W119" s="31"/>
      <c r="X119" s="25"/>
    </row>
    <row r="120" spans="1:46" ht="14" outlineLevel="1" x14ac:dyDescent="0.3">
      <c r="A120" s="198"/>
      <c r="B120" s="200"/>
      <c r="C120" s="18" t="s">
        <v>110</v>
      </c>
      <c r="D120" s="21" t="s">
        <v>93</v>
      </c>
      <c r="E120" s="27">
        <v>1054.7</v>
      </c>
      <c r="F120" s="27">
        <v>1054.7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1870.4388465855227</v>
      </c>
      <c r="P120" s="27">
        <v>1906.1758956528329</v>
      </c>
      <c r="Q120" s="27">
        <v>0</v>
      </c>
      <c r="R120" s="27">
        <v>0</v>
      </c>
      <c r="S120" s="28"/>
      <c r="T120" s="30"/>
      <c r="U120" s="30"/>
      <c r="V120" s="30"/>
      <c r="W120" s="31"/>
      <c r="X120" s="25"/>
    </row>
    <row r="121" spans="1:46" ht="14" outlineLevel="1" x14ac:dyDescent="0.3">
      <c r="A121" s="198"/>
      <c r="B121" s="200"/>
      <c r="C121" s="18" t="s">
        <v>95</v>
      </c>
      <c r="D121" s="21" t="s">
        <v>93</v>
      </c>
      <c r="E121" s="27">
        <v>14</v>
      </c>
      <c r="F121" s="27">
        <v>14</v>
      </c>
      <c r="G121" s="27">
        <v>0</v>
      </c>
      <c r="H121" s="27">
        <v>0</v>
      </c>
      <c r="I121" s="27">
        <v>0</v>
      </c>
      <c r="J121" s="27">
        <v>0</v>
      </c>
      <c r="K121" s="27">
        <v>672.5</v>
      </c>
      <c r="L121" s="27">
        <v>0</v>
      </c>
      <c r="M121" s="27">
        <v>0</v>
      </c>
      <c r="N121" s="27">
        <v>0</v>
      </c>
      <c r="O121" s="27">
        <v>28.017622448748341</v>
      </c>
      <c r="P121" s="27">
        <v>28.017622448748341</v>
      </c>
      <c r="Q121" s="27">
        <v>0</v>
      </c>
      <c r="R121" s="27">
        <v>0</v>
      </c>
      <c r="S121" s="28"/>
      <c r="T121" s="30"/>
      <c r="U121" s="30"/>
      <c r="V121" s="30"/>
      <c r="W121" s="31"/>
      <c r="X121" s="25"/>
    </row>
    <row r="122" spans="1:46" ht="14" outlineLevel="1" x14ac:dyDescent="0.3">
      <c r="A122" s="198"/>
      <c r="B122" s="200"/>
      <c r="C122" s="18" t="s">
        <v>96</v>
      </c>
      <c r="D122" s="21" t="s">
        <v>93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2121.7592845190165</v>
      </c>
      <c r="P122" s="27">
        <v>2121.7592845190165</v>
      </c>
      <c r="Q122" s="27">
        <v>0</v>
      </c>
      <c r="R122" s="27">
        <v>0</v>
      </c>
      <c r="S122" s="28"/>
      <c r="T122" s="30"/>
      <c r="U122" s="30"/>
      <c r="V122" s="30"/>
      <c r="W122" s="31"/>
      <c r="X122" s="25"/>
    </row>
    <row r="123" spans="1:46" ht="14" outlineLevel="1" x14ac:dyDescent="0.3">
      <c r="A123" s="198"/>
      <c r="B123" s="200"/>
      <c r="C123" s="18" t="s">
        <v>111</v>
      </c>
      <c r="D123" s="21" t="s">
        <v>93</v>
      </c>
      <c r="E123" s="27">
        <v>1100</v>
      </c>
      <c r="F123" s="27">
        <v>1100</v>
      </c>
      <c r="G123" s="27">
        <v>713.25545534503544</v>
      </c>
      <c r="H123" s="27">
        <v>707.88196021294607</v>
      </c>
      <c r="I123" s="27">
        <v>0</v>
      </c>
      <c r="J123" s="27">
        <v>694.8859895675389</v>
      </c>
      <c r="K123" s="27">
        <v>734.92849999999999</v>
      </c>
      <c r="L123" s="27">
        <v>0</v>
      </c>
      <c r="M123" s="27">
        <v>0</v>
      </c>
      <c r="N123" s="27">
        <v>0</v>
      </c>
      <c r="O123" s="27">
        <v>1220.0342251816687</v>
      </c>
      <c r="P123" s="27">
        <v>1220.0342251816687</v>
      </c>
      <c r="Q123" s="27">
        <v>0</v>
      </c>
      <c r="R123" s="27">
        <v>0</v>
      </c>
      <c r="S123" s="28"/>
      <c r="T123" s="30"/>
      <c r="U123" s="30"/>
      <c r="V123" s="30"/>
      <c r="W123" s="31"/>
      <c r="X123" s="25"/>
    </row>
    <row r="124" spans="1:46" ht="14" outlineLevel="1" x14ac:dyDescent="0.3">
      <c r="A124" s="198"/>
      <c r="B124" s="200"/>
      <c r="C124" s="18" t="s">
        <v>98</v>
      </c>
      <c r="D124" s="21" t="s">
        <v>93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8"/>
      <c r="T124" s="30"/>
      <c r="U124" s="30"/>
      <c r="V124" s="30"/>
      <c r="W124" s="31"/>
      <c r="X124" s="25"/>
    </row>
    <row r="125" spans="1:46" ht="14" outlineLevel="1" x14ac:dyDescent="0.3">
      <c r="A125" s="198"/>
      <c r="B125" s="200"/>
      <c r="C125" s="18" t="s">
        <v>99</v>
      </c>
      <c r="D125" s="21" t="s">
        <v>93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8"/>
      <c r="T125" s="30"/>
      <c r="U125" s="30"/>
      <c r="V125" s="30"/>
      <c r="W125" s="31"/>
      <c r="X125" s="25"/>
    </row>
    <row r="126" spans="1:46" ht="14" outlineLevel="1" x14ac:dyDescent="0.3">
      <c r="A126" s="198"/>
      <c r="B126" s="200"/>
      <c r="C126" s="18" t="s">
        <v>100</v>
      </c>
      <c r="D126" s="21" t="s">
        <v>93</v>
      </c>
      <c r="E126" s="27">
        <v>0</v>
      </c>
      <c r="F126" s="27">
        <v>0</v>
      </c>
      <c r="G126" s="27">
        <v>400</v>
      </c>
      <c r="H126" s="27">
        <v>400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8"/>
      <c r="T126" s="30"/>
      <c r="U126" s="30"/>
      <c r="V126" s="30"/>
      <c r="W126" s="31"/>
      <c r="X126" s="25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 ht="14" outlineLevel="1" x14ac:dyDescent="0.3">
      <c r="A127" s="198"/>
      <c r="B127" s="200"/>
      <c r="C127" s="18" t="s">
        <v>112</v>
      </c>
      <c r="D127" s="21" t="s">
        <v>93</v>
      </c>
      <c r="E127" s="27">
        <v>0</v>
      </c>
      <c r="F127" s="27">
        <v>0</v>
      </c>
      <c r="G127" s="27">
        <v>4151.2127827061213</v>
      </c>
      <c r="H127" s="27">
        <v>4109.1320258061278</v>
      </c>
      <c r="I127" s="27">
        <v>0</v>
      </c>
      <c r="J127" s="27">
        <v>0</v>
      </c>
      <c r="K127" s="27">
        <v>1144.7158884820383</v>
      </c>
      <c r="L127" s="27">
        <v>0</v>
      </c>
      <c r="M127" s="27">
        <v>0</v>
      </c>
      <c r="N127" s="27">
        <v>0</v>
      </c>
      <c r="O127" s="27">
        <v>1358.1949940528973</v>
      </c>
      <c r="P127" s="27">
        <v>1358.1949940528973</v>
      </c>
      <c r="Q127" s="27">
        <v>0</v>
      </c>
      <c r="R127" s="27">
        <v>0</v>
      </c>
      <c r="S127" s="28"/>
      <c r="T127" s="30"/>
      <c r="U127" s="30"/>
      <c r="V127" s="30"/>
      <c r="W127" s="31"/>
      <c r="X127" s="25"/>
    </row>
    <row r="128" spans="1:46" ht="14" outlineLevel="1" x14ac:dyDescent="0.3">
      <c r="A128" s="198"/>
      <c r="B128" s="200"/>
      <c r="C128" s="18" t="s">
        <v>113</v>
      </c>
      <c r="D128" s="21" t="s">
        <v>93</v>
      </c>
      <c r="E128" s="27">
        <v>1134.96</v>
      </c>
      <c r="F128" s="27">
        <v>1134.96</v>
      </c>
      <c r="G128" s="27">
        <v>0</v>
      </c>
      <c r="H128" s="27">
        <v>0</v>
      </c>
      <c r="I128" s="27">
        <v>0</v>
      </c>
      <c r="J128" s="27">
        <v>400</v>
      </c>
      <c r="K128" s="27">
        <v>400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8"/>
      <c r="T128" s="30"/>
      <c r="U128" s="30"/>
      <c r="V128" s="30"/>
      <c r="W128" s="31"/>
      <c r="X128" s="25"/>
    </row>
    <row r="129" spans="1:49" s="2" customFormat="1" ht="14" outlineLevel="1" x14ac:dyDescent="0.3">
      <c r="A129" s="198"/>
      <c r="B129" s="200"/>
      <c r="C129" s="59" t="s">
        <v>114</v>
      </c>
      <c r="D129" s="106" t="s">
        <v>93</v>
      </c>
      <c r="E129" s="69">
        <f>SUM(E118:E128)</f>
        <v>15763.593779999999</v>
      </c>
      <c r="F129" s="69">
        <f t="shared" ref="F129:R129" si="30">SUM(F118:F128)</f>
        <v>15763.593779999999</v>
      </c>
      <c r="G129" s="69">
        <f t="shared" si="30"/>
        <v>15378.364562245746</v>
      </c>
      <c r="H129" s="69">
        <f t="shared" si="30"/>
        <v>15265.52116447184</v>
      </c>
      <c r="I129" s="69">
        <f t="shared" si="30"/>
        <v>0</v>
      </c>
      <c r="J129" s="69">
        <f t="shared" si="30"/>
        <v>14992.605780918317</v>
      </c>
      <c r="K129" s="69">
        <f t="shared" si="30"/>
        <v>15833.314388482038</v>
      </c>
      <c r="L129" s="69">
        <f t="shared" si="30"/>
        <v>0</v>
      </c>
      <c r="M129" s="69">
        <f t="shared" si="30"/>
        <v>0</v>
      </c>
      <c r="N129" s="69">
        <f t="shared" si="30"/>
        <v>0</v>
      </c>
      <c r="O129" s="69">
        <f t="shared" si="30"/>
        <v>15044.037760759678</v>
      </c>
      <c r="P129" s="69">
        <f t="shared" si="30"/>
        <v>15079.774809826988</v>
      </c>
      <c r="Q129" s="69">
        <f t="shared" si="30"/>
        <v>0</v>
      </c>
      <c r="R129" s="69">
        <f t="shared" si="30"/>
        <v>0</v>
      </c>
      <c r="S129" s="69"/>
      <c r="T129" s="69"/>
      <c r="U129" s="69"/>
      <c r="V129" s="69"/>
      <c r="W129" s="110"/>
      <c r="X129" s="25"/>
      <c r="Y129" s="95"/>
      <c r="Z129" s="95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</row>
    <row r="130" spans="1:49" s="2" customFormat="1" ht="14.5" outlineLevel="1" x14ac:dyDescent="0.35">
      <c r="A130" s="198"/>
      <c r="B130" s="200"/>
      <c r="C130" s="103" t="s">
        <v>107</v>
      </c>
      <c r="D130" s="21" t="s">
        <v>93</v>
      </c>
      <c r="E130" s="111">
        <v>116.21584698746575</v>
      </c>
      <c r="F130" s="111">
        <v>131.34936705021678</v>
      </c>
      <c r="G130" s="111">
        <v>107.43032247953344</v>
      </c>
      <c r="H130" s="111">
        <v>47.466520357209625</v>
      </c>
      <c r="I130" s="111">
        <v>0</v>
      </c>
      <c r="J130" s="111">
        <v>55.664202698428241</v>
      </c>
      <c r="K130" s="111">
        <v>18.782620701257272</v>
      </c>
      <c r="L130" s="111">
        <v>0</v>
      </c>
      <c r="M130" s="111">
        <v>0</v>
      </c>
      <c r="N130" s="111">
        <v>0</v>
      </c>
      <c r="O130" s="111">
        <v>228.56743924032872</v>
      </c>
      <c r="P130" s="111">
        <v>192.83039017301726</v>
      </c>
      <c r="Q130" s="111">
        <v>0</v>
      </c>
      <c r="R130" s="111">
        <v>0</v>
      </c>
      <c r="S130" s="69"/>
      <c r="T130" s="69"/>
      <c r="U130" s="69"/>
      <c r="V130" s="69"/>
      <c r="W130" s="110"/>
      <c r="X130" s="25"/>
      <c r="Y130" s="95"/>
      <c r="Z130" s="95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</row>
    <row r="131" spans="1:49" s="2" customFormat="1" ht="14.5" outlineLevel="1" x14ac:dyDescent="0.35">
      <c r="A131" s="198"/>
      <c r="B131" s="200"/>
      <c r="C131" s="112" t="s">
        <v>115</v>
      </c>
      <c r="D131" s="106" t="s">
        <v>93</v>
      </c>
      <c r="E131" s="28">
        <f>E129+E130</f>
        <v>15879.809626987466</v>
      </c>
      <c r="F131" s="28">
        <f t="shared" ref="F131:Q131" si="31">F129+F130</f>
        <v>15894.943147050217</v>
      </c>
      <c r="G131" s="28">
        <f t="shared" si="31"/>
        <v>15485.794884725279</v>
      </c>
      <c r="H131" s="28">
        <f t="shared" si="31"/>
        <v>15312.98768482905</v>
      </c>
      <c r="I131" s="28">
        <f>I129+I130</f>
        <v>0</v>
      </c>
      <c r="J131" s="28">
        <f t="shared" si="31"/>
        <v>15048.269983616745</v>
      </c>
      <c r="K131" s="28">
        <f t="shared" si="31"/>
        <v>15852.097009183295</v>
      </c>
      <c r="L131" s="28">
        <f t="shared" si="31"/>
        <v>0</v>
      </c>
      <c r="M131" s="28">
        <f t="shared" si="31"/>
        <v>0</v>
      </c>
      <c r="N131" s="28">
        <f t="shared" si="31"/>
        <v>0</v>
      </c>
      <c r="O131" s="28">
        <f t="shared" si="31"/>
        <v>15272.605200000007</v>
      </c>
      <c r="P131" s="28">
        <f t="shared" si="31"/>
        <v>15272.605200000005</v>
      </c>
      <c r="Q131" s="28">
        <f t="shared" si="31"/>
        <v>0</v>
      </c>
      <c r="R131" s="28"/>
      <c r="S131" s="28"/>
      <c r="T131" s="28"/>
      <c r="U131" s="28"/>
      <c r="V131" s="28"/>
      <c r="W131" s="107"/>
      <c r="X131" s="25"/>
      <c r="Y131" s="95"/>
      <c r="Z131" s="95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</row>
    <row r="132" spans="1:49" s="2" customFormat="1" ht="14" outlineLevel="1" x14ac:dyDescent="0.3">
      <c r="A132" s="198"/>
      <c r="B132" s="200"/>
      <c r="C132" s="59"/>
      <c r="D132" s="106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110"/>
      <c r="X132" s="25"/>
      <c r="Y132" s="95"/>
      <c r="Z132" s="95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</row>
    <row r="133" spans="1:49" ht="14" outlineLevel="1" x14ac:dyDescent="0.3">
      <c r="A133" s="198"/>
      <c r="B133" s="200"/>
      <c r="C133" s="18"/>
      <c r="D133" s="21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8"/>
      <c r="T133" s="30"/>
      <c r="U133" s="30"/>
      <c r="V133" s="30"/>
      <c r="W133" s="31"/>
      <c r="X133" s="25"/>
    </row>
    <row r="134" spans="1:49" ht="14.5" outlineLevel="1" x14ac:dyDescent="0.35">
      <c r="A134" s="198"/>
      <c r="B134" s="200"/>
      <c r="C134" s="178" t="s">
        <v>116</v>
      </c>
      <c r="D134" s="21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8"/>
      <c r="T134" s="30"/>
      <c r="U134" s="30"/>
      <c r="V134" s="30"/>
      <c r="W134" s="31"/>
      <c r="X134" s="25"/>
    </row>
    <row r="135" spans="1:49" ht="14" outlineLevel="1" x14ac:dyDescent="0.3">
      <c r="A135" s="198"/>
      <c r="B135" s="200"/>
      <c r="C135" s="18" t="s">
        <v>92</v>
      </c>
      <c r="D135" s="21" t="s">
        <v>93</v>
      </c>
      <c r="E135" s="27">
        <v>1706.1058052557933</v>
      </c>
      <c r="F135" s="27">
        <v>1706.1058052557933</v>
      </c>
      <c r="G135" s="27">
        <v>1291.9399559888204</v>
      </c>
      <c r="H135" s="27">
        <v>1523.8394468097108</v>
      </c>
      <c r="I135" s="27">
        <v>2198.6303238049595</v>
      </c>
      <c r="J135" s="27">
        <v>2198.6163128094959</v>
      </c>
      <c r="K135" s="27">
        <v>0</v>
      </c>
      <c r="L135" s="27">
        <v>0</v>
      </c>
      <c r="M135" s="27">
        <v>0</v>
      </c>
      <c r="N135" s="27">
        <v>0</v>
      </c>
      <c r="O135" s="27">
        <v>1508.9390537388863</v>
      </c>
      <c r="P135" s="27">
        <v>1508.9390537388863</v>
      </c>
      <c r="Q135" s="27">
        <v>0</v>
      </c>
      <c r="R135" s="27">
        <v>0</v>
      </c>
      <c r="S135" s="28"/>
      <c r="T135" s="30"/>
      <c r="U135" s="30"/>
      <c r="V135" s="30"/>
      <c r="W135" s="31"/>
      <c r="X135" s="25"/>
    </row>
    <row r="136" spans="1:49" ht="14" outlineLevel="1" x14ac:dyDescent="0.3">
      <c r="A136" s="198"/>
      <c r="B136" s="200"/>
      <c r="C136" s="18" t="s">
        <v>110</v>
      </c>
      <c r="D136" s="21" t="s">
        <v>93</v>
      </c>
      <c r="E136" s="27">
        <v>1279.1454299075654</v>
      </c>
      <c r="F136" s="27">
        <v>1279.1454299075654</v>
      </c>
      <c r="G136" s="27">
        <v>560.9305038691856</v>
      </c>
      <c r="H136" s="27">
        <v>667.75420606974455</v>
      </c>
      <c r="I136" s="27">
        <v>843.76094198016779</v>
      </c>
      <c r="J136" s="27">
        <v>843.75556502770689</v>
      </c>
      <c r="K136" s="27">
        <v>0</v>
      </c>
      <c r="L136" s="27">
        <v>0</v>
      </c>
      <c r="M136" s="27">
        <v>0</v>
      </c>
      <c r="N136" s="27">
        <v>0</v>
      </c>
      <c r="O136" s="27">
        <v>728.08388125712986</v>
      </c>
      <c r="P136" s="27">
        <v>763.34419788866251</v>
      </c>
      <c r="Q136" s="27">
        <v>0</v>
      </c>
      <c r="R136" s="27">
        <v>0</v>
      </c>
      <c r="S136" s="28"/>
      <c r="T136" s="30"/>
      <c r="U136" s="30"/>
      <c r="V136" s="30"/>
      <c r="W136" s="31"/>
      <c r="X136" s="25"/>
    </row>
    <row r="137" spans="1:49" ht="14" outlineLevel="1" x14ac:dyDescent="0.3">
      <c r="A137" s="198"/>
      <c r="B137" s="200"/>
      <c r="C137" s="18" t="s">
        <v>95</v>
      </c>
      <c r="D137" s="21" t="s">
        <v>93</v>
      </c>
      <c r="E137" s="27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8"/>
      <c r="T137" s="30"/>
      <c r="U137" s="30"/>
      <c r="V137" s="30"/>
      <c r="W137" s="31"/>
      <c r="X137" s="25"/>
    </row>
    <row r="138" spans="1:49" ht="14" outlineLevel="1" x14ac:dyDescent="0.3">
      <c r="A138" s="198"/>
      <c r="B138" s="200"/>
      <c r="C138" s="18" t="s">
        <v>96</v>
      </c>
      <c r="D138" s="21" t="s">
        <v>93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8"/>
      <c r="T138" s="30"/>
      <c r="U138" s="30"/>
      <c r="V138" s="30"/>
      <c r="W138" s="31"/>
      <c r="X138" s="25"/>
    </row>
    <row r="139" spans="1:49" ht="14" outlineLevel="1" x14ac:dyDescent="0.3">
      <c r="A139" s="198"/>
      <c r="B139" s="200"/>
      <c r="C139" s="18" t="s">
        <v>111</v>
      </c>
      <c r="D139" s="21" t="s">
        <v>93</v>
      </c>
      <c r="E139" s="27">
        <v>523.78902297819695</v>
      </c>
      <c r="F139" s="27">
        <v>523.78902297819695</v>
      </c>
      <c r="G139" s="27">
        <v>101.40240782942992</v>
      </c>
      <c r="H139" s="27">
        <v>108.4472064828755</v>
      </c>
      <c r="I139" s="27">
        <v>226.46523743536787</v>
      </c>
      <c r="J139" s="27">
        <v>226.46379426259799</v>
      </c>
      <c r="K139" s="27">
        <v>0</v>
      </c>
      <c r="L139" s="27">
        <v>0</v>
      </c>
      <c r="M139" s="27">
        <v>0</v>
      </c>
      <c r="N139" s="27">
        <v>0</v>
      </c>
      <c r="O139" s="27">
        <v>563.7634084715329</v>
      </c>
      <c r="P139" s="27">
        <v>563.7634084715329</v>
      </c>
      <c r="Q139" s="27">
        <v>0</v>
      </c>
      <c r="R139" s="27">
        <v>0</v>
      </c>
      <c r="S139" s="28"/>
      <c r="T139" s="30"/>
      <c r="U139" s="30"/>
      <c r="V139" s="30"/>
      <c r="W139" s="31"/>
      <c r="X139" s="25"/>
    </row>
    <row r="140" spans="1:49" ht="14" outlineLevel="1" x14ac:dyDescent="0.3">
      <c r="A140" s="198"/>
      <c r="B140" s="200"/>
      <c r="C140" s="18" t="s">
        <v>98</v>
      </c>
      <c r="D140" s="21" t="s">
        <v>93</v>
      </c>
      <c r="E140" s="27">
        <v>0</v>
      </c>
      <c r="F140" s="27">
        <v>0</v>
      </c>
      <c r="G140" s="27">
        <v>0</v>
      </c>
      <c r="H140" s="27">
        <v>0</v>
      </c>
      <c r="I140" s="27">
        <v>144.55927914981214</v>
      </c>
      <c r="J140" s="27">
        <v>144.55835793109591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8"/>
      <c r="T140" s="30"/>
      <c r="U140" s="30"/>
      <c r="V140" s="30"/>
      <c r="W140" s="31"/>
      <c r="X140" s="25"/>
    </row>
    <row r="141" spans="1:49" ht="14" outlineLevel="1" x14ac:dyDescent="0.3">
      <c r="A141" s="198"/>
      <c r="B141" s="200"/>
      <c r="C141" s="18" t="s">
        <v>99</v>
      </c>
      <c r="D141" s="21" t="s">
        <v>93</v>
      </c>
      <c r="E141" s="27">
        <v>233.95251417918053</v>
      </c>
      <c r="F141" s="27">
        <v>233.95251417918053</v>
      </c>
      <c r="G141" s="27">
        <v>0</v>
      </c>
      <c r="H141" s="27">
        <v>0</v>
      </c>
      <c r="I141" s="27">
        <v>304.13278412028757</v>
      </c>
      <c r="J141" s="27">
        <v>304.13084600317325</v>
      </c>
      <c r="K141" s="27">
        <v>0</v>
      </c>
      <c r="L141" s="27">
        <v>0</v>
      </c>
      <c r="M141" s="27">
        <v>0</v>
      </c>
      <c r="N141" s="27">
        <v>0</v>
      </c>
      <c r="O141" s="27">
        <v>270.68331978765775</v>
      </c>
      <c r="P141" s="27">
        <v>270.68331978765775</v>
      </c>
      <c r="Q141" s="27">
        <v>0</v>
      </c>
      <c r="R141" s="27">
        <v>0</v>
      </c>
      <c r="S141" s="28"/>
      <c r="T141" s="30"/>
      <c r="U141" s="30"/>
      <c r="V141" s="30"/>
      <c r="W141" s="31"/>
      <c r="X141" s="25"/>
    </row>
    <row r="142" spans="1:49" ht="14" outlineLevel="1" x14ac:dyDescent="0.3">
      <c r="A142" s="198"/>
      <c r="B142" s="200"/>
      <c r="C142" s="18" t="s">
        <v>100</v>
      </c>
      <c r="D142" s="21" t="s">
        <v>93</v>
      </c>
      <c r="E142" s="27">
        <v>191.20041767926372</v>
      </c>
      <c r="F142" s="27">
        <v>191.20041767926372</v>
      </c>
      <c r="G142" s="27">
        <v>400</v>
      </c>
      <c r="H142" s="27">
        <v>400</v>
      </c>
      <c r="I142" s="27">
        <v>44.863224563734811</v>
      </c>
      <c r="J142" s="27">
        <v>44.862938668271156</v>
      </c>
      <c r="K142" s="27">
        <v>0</v>
      </c>
      <c r="L142" s="27">
        <v>0</v>
      </c>
      <c r="M142" s="27">
        <v>0</v>
      </c>
      <c r="N142" s="27">
        <v>0</v>
      </c>
      <c r="O142" s="27">
        <v>163.08670017206379</v>
      </c>
      <c r="P142" s="27">
        <v>163.08670017206379</v>
      </c>
      <c r="Q142" s="27">
        <v>0</v>
      </c>
      <c r="R142" s="27">
        <v>0</v>
      </c>
      <c r="S142" s="28"/>
      <c r="T142" s="30"/>
      <c r="U142" s="30"/>
      <c r="V142" s="30"/>
      <c r="W142" s="31"/>
      <c r="X142" s="25"/>
    </row>
    <row r="143" spans="1:49" ht="14" outlineLevel="1" x14ac:dyDescent="0.3">
      <c r="A143" s="198"/>
      <c r="B143" s="200"/>
      <c r="C143" s="18" t="s">
        <v>117</v>
      </c>
      <c r="D143" s="21" t="s">
        <v>93</v>
      </c>
      <c r="E143" s="27">
        <v>311.65833769958522</v>
      </c>
      <c r="F143" s="27">
        <v>311.65833769958516</v>
      </c>
      <c r="G143" s="27">
        <v>736.10820059977755</v>
      </c>
      <c r="H143" s="27">
        <v>645.10468284779881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320.75973394837445</v>
      </c>
      <c r="P143" s="27">
        <v>320.75973394837445</v>
      </c>
      <c r="Q143" s="27">
        <v>0</v>
      </c>
      <c r="R143" s="27">
        <v>0</v>
      </c>
      <c r="S143" s="28"/>
      <c r="T143" s="30"/>
      <c r="U143" s="30"/>
      <c r="V143" s="30"/>
      <c r="W143" s="31"/>
      <c r="X143" s="25"/>
    </row>
    <row r="144" spans="1:49" s="5" customFormat="1" ht="14" outlineLevel="1" x14ac:dyDescent="0.3">
      <c r="A144" s="198"/>
      <c r="B144" s="200"/>
      <c r="C144" s="18" t="s">
        <v>113</v>
      </c>
      <c r="D144" s="21" t="s">
        <v>93</v>
      </c>
      <c r="E144" s="27">
        <v>0</v>
      </c>
      <c r="F144" s="27">
        <v>0</v>
      </c>
      <c r="G144" s="27">
        <v>142.2143946264228</v>
      </c>
      <c r="H144" s="27">
        <v>143.3061382582672</v>
      </c>
      <c r="I144" s="27">
        <v>501.42718692156927</v>
      </c>
      <c r="J144" s="27">
        <v>497.78083865721675</v>
      </c>
      <c r="K144" s="27">
        <v>0</v>
      </c>
      <c r="L144" s="27">
        <v>0</v>
      </c>
      <c r="M144" s="27">
        <v>0</v>
      </c>
      <c r="N144" s="27">
        <v>0</v>
      </c>
      <c r="O144" s="27">
        <v>148.9864633840258</v>
      </c>
      <c r="P144" s="27">
        <v>206.83850440872519</v>
      </c>
      <c r="Q144" s="27">
        <v>0</v>
      </c>
      <c r="R144" s="27">
        <v>0</v>
      </c>
      <c r="S144" s="28"/>
      <c r="T144" s="30"/>
      <c r="U144" s="30"/>
      <c r="V144" s="30"/>
      <c r="W144" s="31"/>
      <c r="X144" s="25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</row>
    <row r="145" spans="1:49" s="5" customFormat="1" ht="14" outlineLevel="1" x14ac:dyDescent="0.3">
      <c r="A145" s="198"/>
      <c r="B145" s="200"/>
      <c r="C145" s="59" t="s">
        <v>118</v>
      </c>
      <c r="D145" s="106" t="s">
        <v>93</v>
      </c>
      <c r="E145" s="69">
        <f>SUM(E135:E144)</f>
        <v>4245.8515276995849</v>
      </c>
      <c r="F145" s="69">
        <f t="shared" ref="F145:R145" si="32">SUM(F135:F144)</f>
        <v>4245.8515276995849</v>
      </c>
      <c r="G145" s="69">
        <f t="shared" si="32"/>
        <v>3232.5954629136363</v>
      </c>
      <c r="H145" s="69">
        <f t="shared" si="32"/>
        <v>3488.4516804683972</v>
      </c>
      <c r="I145" s="69">
        <f t="shared" si="32"/>
        <v>4263.8389779758991</v>
      </c>
      <c r="J145" s="69">
        <f t="shared" si="32"/>
        <v>4260.1686533595575</v>
      </c>
      <c r="K145" s="69">
        <f t="shared" si="32"/>
        <v>0</v>
      </c>
      <c r="L145" s="69">
        <f t="shared" si="32"/>
        <v>0</v>
      </c>
      <c r="M145" s="69">
        <f t="shared" si="32"/>
        <v>0</v>
      </c>
      <c r="N145" s="69">
        <f t="shared" si="32"/>
        <v>0</v>
      </c>
      <c r="O145" s="69">
        <f t="shared" si="32"/>
        <v>3704.302560759671</v>
      </c>
      <c r="P145" s="69">
        <f t="shared" si="32"/>
        <v>3797.4149184159032</v>
      </c>
      <c r="Q145" s="69">
        <f t="shared" si="32"/>
        <v>0</v>
      </c>
      <c r="R145" s="69">
        <f t="shared" si="32"/>
        <v>0</v>
      </c>
      <c r="S145" s="69"/>
      <c r="T145" s="69"/>
      <c r="U145" s="69"/>
      <c r="V145" s="69"/>
      <c r="W145" s="110"/>
      <c r="X145" s="25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</row>
    <row r="146" spans="1:49" s="5" customFormat="1" ht="14.5" outlineLevel="1" x14ac:dyDescent="0.35">
      <c r="A146" s="198"/>
      <c r="B146" s="200"/>
      <c r="C146" s="103" t="s">
        <v>107</v>
      </c>
      <c r="D146" s="21" t="s">
        <v>93</v>
      </c>
      <c r="E146" s="68">
        <v>116.21584698746575</v>
      </c>
      <c r="F146" s="68">
        <v>131.34936705021678</v>
      </c>
      <c r="G146" s="68">
        <v>107.43032247953343</v>
      </c>
      <c r="H146" s="68">
        <v>47.466520357209617</v>
      </c>
      <c r="I146" s="68">
        <v>267.57739970144894</v>
      </c>
      <c r="J146" s="68">
        <v>55.664202698428241</v>
      </c>
      <c r="K146" s="68">
        <v>0</v>
      </c>
      <c r="L146" s="68">
        <v>0</v>
      </c>
      <c r="M146" s="68">
        <v>0</v>
      </c>
      <c r="N146" s="68">
        <v>0</v>
      </c>
      <c r="O146" s="68">
        <v>228.56743924032875</v>
      </c>
      <c r="P146" s="68">
        <v>192.83039017301726</v>
      </c>
      <c r="Q146" s="68">
        <v>0</v>
      </c>
      <c r="R146" s="68">
        <v>0</v>
      </c>
      <c r="S146" s="69"/>
      <c r="T146" s="69"/>
      <c r="U146" s="69"/>
      <c r="V146" s="69"/>
      <c r="W146" s="110"/>
      <c r="X146" s="25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</row>
    <row r="147" spans="1:49" s="5" customFormat="1" ht="14.5" outlineLevel="1" x14ac:dyDescent="0.35">
      <c r="A147" s="198"/>
      <c r="B147" s="200"/>
      <c r="C147" s="112" t="s">
        <v>119</v>
      </c>
      <c r="D147" s="106" t="s">
        <v>93</v>
      </c>
      <c r="E147" s="28">
        <f>E145+E146</f>
        <v>4362.0673746870507</v>
      </c>
      <c r="F147" s="28">
        <f>F145+F146</f>
        <v>4377.2008947498016</v>
      </c>
      <c r="G147" s="28">
        <f>G145+G146</f>
        <v>3340.0257853931698</v>
      </c>
      <c r="H147" s="28">
        <f>H145+H146</f>
        <v>3535.9182008256066</v>
      </c>
      <c r="I147" s="28">
        <f t="shared" ref="I147:Q147" si="33">I145+I146</f>
        <v>4531.4163776773476</v>
      </c>
      <c r="J147" s="28">
        <f t="shared" si="33"/>
        <v>4315.8328560579857</v>
      </c>
      <c r="K147" s="28">
        <f t="shared" si="33"/>
        <v>0</v>
      </c>
      <c r="L147" s="28">
        <f t="shared" si="33"/>
        <v>0</v>
      </c>
      <c r="M147" s="28">
        <f t="shared" si="33"/>
        <v>0</v>
      </c>
      <c r="N147" s="28">
        <f t="shared" si="33"/>
        <v>0</v>
      </c>
      <c r="O147" s="28">
        <f t="shared" si="33"/>
        <v>3932.87</v>
      </c>
      <c r="P147" s="28">
        <f t="shared" si="33"/>
        <v>3990.2453085889206</v>
      </c>
      <c r="Q147" s="28">
        <f t="shared" si="33"/>
        <v>0</v>
      </c>
      <c r="R147" s="28"/>
      <c r="S147" s="28"/>
      <c r="T147" s="28"/>
      <c r="U147" s="28"/>
      <c r="V147" s="28"/>
      <c r="W147" s="107"/>
      <c r="X147" s="25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</row>
    <row r="148" spans="1:49" s="5" customFormat="1" ht="14" outlineLevel="1" x14ac:dyDescent="0.3">
      <c r="A148" s="198"/>
      <c r="B148" s="200"/>
      <c r="C148" s="18"/>
      <c r="D148" s="21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8"/>
      <c r="T148" s="30"/>
      <c r="U148" s="30"/>
      <c r="V148" s="30"/>
      <c r="W148" s="31"/>
      <c r="X148" s="25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</row>
    <row r="149" spans="1:49" s="5" customFormat="1" ht="15" hidden="1" outlineLevel="1" x14ac:dyDescent="0.3">
      <c r="A149" s="198"/>
      <c r="B149" s="200"/>
      <c r="C149" s="113" t="s">
        <v>120</v>
      </c>
      <c r="D149" s="114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6"/>
      <c r="T149" s="117"/>
      <c r="U149" s="117"/>
      <c r="V149" s="117"/>
      <c r="W149" s="118"/>
      <c r="X149" s="25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</row>
    <row r="150" spans="1:49" s="5" customFormat="1" ht="14" hidden="1" outlineLevel="1" x14ac:dyDescent="0.3">
      <c r="A150" s="198"/>
      <c r="B150" s="200"/>
      <c r="C150" s="173" t="s">
        <v>92</v>
      </c>
      <c r="D150" s="174" t="s">
        <v>121</v>
      </c>
      <c r="E150" s="169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6"/>
      <c r="T150" s="117"/>
      <c r="U150" s="117"/>
      <c r="V150" s="117"/>
      <c r="W150" s="118"/>
      <c r="X150" s="25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</row>
    <row r="151" spans="1:49" s="5" customFormat="1" ht="14" hidden="1" outlineLevel="1" x14ac:dyDescent="0.3">
      <c r="A151" s="198"/>
      <c r="B151" s="200"/>
      <c r="C151" s="173" t="s">
        <v>122</v>
      </c>
      <c r="D151" s="174" t="s">
        <v>121</v>
      </c>
      <c r="E151" s="169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6"/>
      <c r="T151" s="117"/>
      <c r="U151" s="117"/>
      <c r="V151" s="117"/>
      <c r="W151" s="118"/>
      <c r="X151" s="25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</row>
    <row r="152" spans="1:49" s="5" customFormat="1" ht="14" hidden="1" outlineLevel="1" x14ac:dyDescent="0.3">
      <c r="A152" s="198"/>
      <c r="B152" s="200"/>
      <c r="C152" s="173" t="s">
        <v>110</v>
      </c>
      <c r="D152" s="174" t="s">
        <v>121</v>
      </c>
      <c r="E152" s="169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6"/>
      <c r="T152" s="117"/>
      <c r="U152" s="117"/>
      <c r="V152" s="117"/>
      <c r="W152" s="118"/>
      <c r="X152" s="25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</row>
    <row r="153" spans="1:49" s="5" customFormat="1" ht="14" hidden="1" outlineLevel="1" x14ac:dyDescent="0.3">
      <c r="A153" s="198"/>
      <c r="B153" s="200"/>
      <c r="C153" s="175" t="s">
        <v>96</v>
      </c>
      <c r="D153" s="174" t="s">
        <v>121</v>
      </c>
      <c r="E153" s="169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6"/>
      <c r="T153" s="117"/>
      <c r="U153" s="117"/>
      <c r="V153" s="117"/>
      <c r="W153" s="118"/>
      <c r="X153" s="25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</row>
    <row r="154" spans="1:49" s="5" customFormat="1" ht="14" hidden="1" outlineLevel="1" x14ac:dyDescent="0.3">
      <c r="A154" s="198"/>
      <c r="B154" s="200"/>
      <c r="C154" s="175" t="s">
        <v>123</v>
      </c>
      <c r="D154" s="174" t="s">
        <v>121</v>
      </c>
      <c r="E154" s="169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6"/>
      <c r="T154" s="117"/>
      <c r="U154" s="117"/>
      <c r="V154" s="117"/>
      <c r="W154" s="118"/>
      <c r="X154" s="25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</row>
    <row r="155" spans="1:49" s="5" customFormat="1" ht="14" hidden="1" outlineLevel="1" x14ac:dyDescent="0.3">
      <c r="A155" s="198"/>
      <c r="B155" s="200"/>
      <c r="C155" s="175" t="s">
        <v>98</v>
      </c>
      <c r="D155" s="174" t="s">
        <v>121</v>
      </c>
      <c r="E155" s="169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6"/>
      <c r="T155" s="117"/>
      <c r="U155" s="117"/>
      <c r="V155" s="117"/>
      <c r="W155" s="118"/>
      <c r="X155" s="25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</row>
    <row r="156" spans="1:49" s="5" customFormat="1" ht="14" hidden="1" outlineLevel="1" x14ac:dyDescent="0.3">
      <c r="A156" s="198"/>
      <c r="B156" s="200"/>
      <c r="C156" s="175" t="s">
        <v>99</v>
      </c>
      <c r="D156" s="174" t="s">
        <v>121</v>
      </c>
      <c r="E156" s="169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6"/>
      <c r="T156" s="117"/>
      <c r="U156" s="117"/>
      <c r="V156" s="117"/>
      <c r="W156" s="118"/>
      <c r="X156" s="25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</row>
    <row r="157" spans="1:49" s="5" customFormat="1" ht="14" hidden="1" outlineLevel="1" x14ac:dyDescent="0.3">
      <c r="A157" s="198"/>
      <c r="B157" s="200"/>
      <c r="C157" s="175" t="s">
        <v>100</v>
      </c>
      <c r="D157" s="174" t="s">
        <v>121</v>
      </c>
      <c r="E157" s="169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6"/>
      <c r="T157" s="117"/>
      <c r="U157" s="117"/>
      <c r="V157" s="117"/>
      <c r="W157" s="118"/>
      <c r="X157" s="25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</row>
    <row r="158" spans="1:49" s="5" customFormat="1" ht="14" hidden="1" outlineLevel="1" x14ac:dyDescent="0.3">
      <c r="A158" s="198"/>
      <c r="B158" s="200"/>
      <c r="C158" s="175" t="s">
        <v>101</v>
      </c>
      <c r="D158" s="174" t="s">
        <v>121</v>
      </c>
      <c r="E158" s="169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6"/>
      <c r="T158" s="117"/>
      <c r="U158" s="117"/>
      <c r="V158" s="117"/>
      <c r="W158" s="118"/>
      <c r="X158" s="25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</row>
    <row r="159" spans="1:49" s="5" customFormat="1" ht="14" hidden="1" outlineLevel="1" x14ac:dyDescent="0.3">
      <c r="A159" s="198"/>
      <c r="B159" s="200"/>
      <c r="C159" s="175" t="s">
        <v>102</v>
      </c>
      <c r="D159" s="174" t="s">
        <v>121</v>
      </c>
      <c r="E159" s="169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6"/>
      <c r="T159" s="117"/>
      <c r="U159" s="117"/>
      <c r="V159" s="117"/>
      <c r="W159" s="118"/>
      <c r="X159" s="25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</row>
    <row r="160" spans="1:49" s="5" customFormat="1" ht="14" hidden="1" outlineLevel="1" x14ac:dyDescent="0.3">
      <c r="A160" s="198"/>
      <c r="B160" s="200"/>
      <c r="C160" s="175" t="s">
        <v>124</v>
      </c>
      <c r="D160" s="174" t="s">
        <v>121</v>
      </c>
      <c r="E160" s="169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6"/>
      <c r="T160" s="117"/>
      <c r="U160" s="117"/>
      <c r="V160" s="117"/>
      <c r="W160" s="118"/>
      <c r="X160" s="25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</row>
    <row r="161" spans="1:49" s="5" customFormat="1" ht="14" hidden="1" outlineLevel="1" x14ac:dyDescent="0.3">
      <c r="A161" s="198"/>
      <c r="B161" s="200"/>
      <c r="C161" s="176" t="s">
        <v>125</v>
      </c>
      <c r="D161" s="177"/>
      <c r="E161" s="98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20">
        <f>SUM(Q150:Q160)</f>
        <v>0</v>
      </c>
      <c r="R161" s="120"/>
      <c r="S161" s="120"/>
      <c r="T161" s="117"/>
      <c r="U161" s="117"/>
      <c r="V161" s="117"/>
      <c r="W161" s="118"/>
      <c r="X161" s="25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</row>
    <row r="162" spans="1:49" s="5" customFormat="1" ht="14" outlineLevel="1" x14ac:dyDescent="0.3">
      <c r="A162" s="198"/>
      <c r="B162" s="200"/>
      <c r="C162" s="18"/>
      <c r="D162" s="21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8"/>
      <c r="T162" s="30"/>
      <c r="U162" s="30"/>
      <c r="V162" s="30"/>
      <c r="W162" s="31"/>
      <c r="X162" s="25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</row>
    <row r="163" spans="1:49" s="5" customFormat="1" ht="14" outlineLevel="1" x14ac:dyDescent="0.3">
      <c r="A163" s="198"/>
      <c r="B163" s="200"/>
      <c r="C163" s="59" t="s">
        <v>126</v>
      </c>
      <c r="D163" s="21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8"/>
      <c r="T163" s="30"/>
      <c r="U163" s="30"/>
      <c r="V163" s="30"/>
      <c r="W163" s="31"/>
      <c r="X163" s="25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</row>
    <row r="164" spans="1:49" s="5" customFormat="1" ht="14" outlineLevel="1" x14ac:dyDescent="0.3">
      <c r="A164" s="198"/>
      <c r="B164" s="200"/>
      <c r="C164" s="18" t="s">
        <v>92</v>
      </c>
      <c r="D164" s="21" t="s">
        <v>127</v>
      </c>
      <c r="E164" s="27">
        <v>44299.468549999998</v>
      </c>
      <c r="F164" s="27">
        <v>44299.468549999998</v>
      </c>
      <c r="G164" s="27">
        <v>49557.709108234674</v>
      </c>
      <c r="H164" s="27">
        <v>47458.587861422238</v>
      </c>
      <c r="I164" s="27">
        <v>52810.618938021762</v>
      </c>
      <c r="J164" s="27">
        <v>51004.445250443132</v>
      </c>
      <c r="K164" s="27">
        <v>54492.216249633377</v>
      </c>
      <c r="L164" s="27">
        <v>50078.323900000003</v>
      </c>
      <c r="M164" s="27">
        <v>47167.443291810043</v>
      </c>
      <c r="N164" s="27">
        <v>47167.443291810043</v>
      </c>
      <c r="O164" s="27">
        <v>50287.399564471183</v>
      </c>
      <c r="P164" s="27">
        <v>50287.399564471183</v>
      </c>
      <c r="Q164" s="27">
        <v>0</v>
      </c>
      <c r="R164" s="27">
        <v>0</v>
      </c>
      <c r="S164" s="28"/>
      <c r="T164" s="30"/>
      <c r="U164" s="30"/>
      <c r="V164" s="30"/>
      <c r="W164" s="31"/>
      <c r="X164" s="25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</row>
    <row r="165" spans="1:49" s="5" customFormat="1" ht="14" outlineLevel="1" x14ac:dyDescent="0.3">
      <c r="A165" s="198"/>
      <c r="B165" s="200"/>
      <c r="C165" s="18" t="s">
        <v>110</v>
      </c>
      <c r="D165" s="21" t="s">
        <v>127</v>
      </c>
      <c r="E165" s="27">
        <v>950</v>
      </c>
      <c r="F165" s="27">
        <v>950</v>
      </c>
      <c r="G165" s="27">
        <v>1516.9</v>
      </c>
      <c r="H165" s="27">
        <v>1516.9000000000003</v>
      </c>
      <c r="I165" s="27">
        <v>0</v>
      </c>
      <c r="J165" s="27">
        <v>0</v>
      </c>
      <c r="K165" s="27">
        <v>0</v>
      </c>
      <c r="L165" s="27">
        <v>900.02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8"/>
      <c r="T165" s="30"/>
      <c r="U165" s="30"/>
      <c r="V165" s="30"/>
      <c r="W165" s="31"/>
      <c r="X165" s="25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</row>
    <row r="166" spans="1:49" s="5" customFormat="1" ht="14" outlineLevel="1" x14ac:dyDescent="0.3">
      <c r="A166" s="198"/>
      <c r="B166" s="200"/>
      <c r="C166" s="18" t="s">
        <v>95</v>
      </c>
      <c r="D166" s="21" t="s">
        <v>127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8"/>
      <c r="T166" s="30"/>
      <c r="U166" s="30"/>
      <c r="V166" s="30"/>
      <c r="W166" s="31"/>
      <c r="X166" s="25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</row>
    <row r="167" spans="1:49" s="5" customFormat="1" ht="14" outlineLevel="1" x14ac:dyDescent="0.3">
      <c r="A167" s="198"/>
      <c r="B167" s="200"/>
      <c r="C167" s="18" t="s">
        <v>96</v>
      </c>
      <c r="D167" s="21" t="s">
        <v>127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8"/>
      <c r="T167" s="30"/>
      <c r="U167" s="30"/>
      <c r="V167" s="30"/>
      <c r="W167" s="31"/>
      <c r="X167" s="25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</row>
    <row r="168" spans="1:49" s="5" customFormat="1" ht="14" outlineLevel="1" x14ac:dyDescent="0.3">
      <c r="A168" s="198"/>
      <c r="B168" s="200"/>
      <c r="C168" s="18" t="s">
        <v>97</v>
      </c>
      <c r="D168" s="21" t="s">
        <v>127</v>
      </c>
      <c r="E168" s="27">
        <v>8300</v>
      </c>
      <c r="F168" s="27">
        <v>8300</v>
      </c>
      <c r="G168" s="27">
        <v>8959.4296394822413</v>
      </c>
      <c r="H168" s="27">
        <v>8581.5878150560038</v>
      </c>
      <c r="I168" s="27">
        <v>9505.9114088439164</v>
      </c>
      <c r="J168" s="27">
        <v>9180.8001450797601</v>
      </c>
      <c r="K168" s="27">
        <v>2723.509</v>
      </c>
      <c r="L168" s="27">
        <v>9014.0983020000003</v>
      </c>
      <c r="M168" s="27">
        <v>8456.4583083512643</v>
      </c>
      <c r="N168" s="27">
        <v>8427.0392666808311</v>
      </c>
      <c r="O168" s="27">
        <v>9051.7319216048127</v>
      </c>
      <c r="P168" s="27">
        <v>9051.7319216048127</v>
      </c>
      <c r="Q168" s="27">
        <v>0</v>
      </c>
      <c r="R168" s="27">
        <v>0</v>
      </c>
      <c r="S168" s="28"/>
      <c r="T168" s="30"/>
      <c r="U168" s="30"/>
      <c r="V168" s="30"/>
      <c r="W168" s="31"/>
      <c r="X168" s="25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</row>
    <row r="169" spans="1:49" s="5" customFormat="1" ht="14" outlineLevel="1" x14ac:dyDescent="0.3">
      <c r="A169" s="198"/>
      <c r="B169" s="200"/>
      <c r="C169" s="18" t="s">
        <v>128</v>
      </c>
      <c r="D169" s="21" t="s">
        <v>127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8"/>
      <c r="T169" s="30"/>
      <c r="U169" s="30"/>
      <c r="V169" s="30"/>
      <c r="W169" s="31"/>
      <c r="X169" s="25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</row>
    <row r="170" spans="1:49" s="5" customFormat="1" ht="14" outlineLevel="1" x14ac:dyDescent="0.3">
      <c r="A170" s="198"/>
      <c r="B170" s="200"/>
      <c r="C170" s="18" t="s">
        <v>99</v>
      </c>
      <c r="D170" s="21" t="s">
        <v>127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8"/>
      <c r="T170" s="30"/>
      <c r="U170" s="30"/>
      <c r="V170" s="30"/>
      <c r="W170" s="31"/>
      <c r="X170" s="25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</row>
    <row r="171" spans="1:49" s="5" customFormat="1" ht="14" outlineLevel="1" x14ac:dyDescent="0.3">
      <c r="A171" s="198"/>
      <c r="B171" s="200"/>
      <c r="C171" s="18" t="s">
        <v>100</v>
      </c>
      <c r="D171" s="21" t="s">
        <v>127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8"/>
      <c r="T171" s="30"/>
      <c r="U171" s="30"/>
      <c r="V171" s="30"/>
      <c r="W171" s="31"/>
      <c r="X171" s="25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</row>
    <row r="172" spans="1:49" s="5" customFormat="1" ht="14" outlineLevel="1" x14ac:dyDescent="0.3">
      <c r="A172" s="198"/>
      <c r="B172" s="200"/>
      <c r="C172" s="18" t="s">
        <v>129</v>
      </c>
      <c r="D172" s="21" t="s">
        <v>127</v>
      </c>
      <c r="E172" s="27">
        <v>0</v>
      </c>
      <c r="F172" s="27">
        <v>0</v>
      </c>
      <c r="G172" s="27">
        <v>-1300.0000000000002</v>
      </c>
      <c r="H172" s="27">
        <v>-1300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8"/>
      <c r="T172" s="30"/>
      <c r="U172" s="30"/>
      <c r="V172" s="30"/>
      <c r="W172" s="31"/>
      <c r="X172" s="25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</row>
    <row r="173" spans="1:49" s="5" customFormat="1" ht="14" outlineLevel="1" x14ac:dyDescent="0.3">
      <c r="A173" s="198"/>
      <c r="B173" s="200"/>
      <c r="C173" s="18" t="s">
        <v>113</v>
      </c>
      <c r="D173" s="21" t="s">
        <v>127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5.0078323900000008</v>
      </c>
      <c r="M173" s="27">
        <v>43.92</v>
      </c>
      <c r="N173" s="27">
        <v>43.92</v>
      </c>
      <c r="O173" s="27">
        <v>0</v>
      </c>
      <c r="P173" s="27">
        <v>0</v>
      </c>
      <c r="Q173" s="27">
        <v>0</v>
      </c>
      <c r="R173" s="27">
        <v>0</v>
      </c>
      <c r="S173" s="28"/>
      <c r="T173" s="30"/>
      <c r="U173" s="30"/>
      <c r="V173" s="30"/>
      <c r="W173" s="31"/>
      <c r="X173" s="25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</row>
    <row r="174" spans="1:49" s="5" customFormat="1" ht="14" outlineLevel="1" x14ac:dyDescent="0.3">
      <c r="A174" s="198"/>
      <c r="B174" s="200"/>
      <c r="C174" s="59" t="s">
        <v>130</v>
      </c>
      <c r="D174" s="106" t="s">
        <v>127</v>
      </c>
      <c r="E174" s="120">
        <f>SUM(E164:E173)</f>
        <v>53549.468549999998</v>
      </c>
      <c r="F174" s="120">
        <f t="shared" ref="F174:Q174" si="34">SUM(F164:F173)</f>
        <v>53549.468549999998</v>
      </c>
      <c r="G174" s="120">
        <f t="shared" si="34"/>
        <v>58734.038747716913</v>
      </c>
      <c r="H174" s="120">
        <f t="shared" si="34"/>
        <v>56257.075676478242</v>
      </c>
      <c r="I174" s="120">
        <f t="shared" si="34"/>
        <v>62316.530346865678</v>
      </c>
      <c r="J174" s="120">
        <f t="shared" si="34"/>
        <v>60185.245395522892</v>
      </c>
      <c r="K174" s="120">
        <f t="shared" si="34"/>
        <v>57215.725249633375</v>
      </c>
      <c r="L174" s="120">
        <f t="shared" si="34"/>
        <v>59997.45003439</v>
      </c>
      <c r="M174" s="120">
        <f t="shared" si="34"/>
        <v>55667.821600161304</v>
      </c>
      <c r="N174" s="120">
        <f t="shared" si="34"/>
        <v>55638.402558490874</v>
      </c>
      <c r="O174" s="120">
        <f t="shared" si="34"/>
        <v>59339.131486075996</v>
      </c>
      <c r="P174" s="120">
        <f t="shared" si="34"/>
        <v>59339.131486075996</v>
      </c>
      <c r="Q174" s="120">
        <f t="shared" si="34"/>
        <v>0</v>
      </c>
      <c r="R174" s="120"/>
      <c r="S174" s="120"/>
      <c r="T174" s="120"/>
      <c r="U174" s="120"/>
      <c r="V174" s="120"/>
      <c r="W174" s="121"/>
      <c r="X174" s="25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</row>
    <row r="175" spans="1:49" s="5" customFormat="1" ht="14" outlineLevel="1" x14ac:dyDescent="0.3">
      <c r="A175" s="198"/>
      <c r="B175" s="200"/>
      <c r="C175" s="59"/>
      <c r="D175" s="106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8"/>
      <c r="T175" s="30"/>
      <c r="U175" s="30"/>
      <c r="V175" s="30"/>
      <c r="W175" s="31"/>
      <c r="X175" s="25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</row>
    <row r="176" spans="1:49" ht="14" outlineLevel="1" x14ac:dyDescent="0.3">
      <c r="A176" s="198"/>
      <c r="B176" s="200"/>
      <c r="C176" s="59" t="s">
        <v>131</v>
      </c>
      <c r="D176" s="21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8"/>
      <c r="T176" s="30"/>
      <c r="U176" s="30"/>
      <c r="V176" s="30"/>
      <c r="W176" s="31"/>
      <c r="X176" s="25"/>
    </row>
    <row r="177" spans="1:46" ht="14" outlineLevel="1" x14ac:dyDescent="0.3">
      <c r="A177" s="198"/>
      <c r="B177" s="200"/>
      <c r="C177" s="18" t="s">
        <v>92</v>
      </c>
      <c r="D177" s="21" t="s">
        <v>127</v>
      </c>
      <c r="E177" s="27">
        <v>63191.920370000007</v>
      </c>
      <c r="F177" s="27">
        <v>63191.920370000007</v>
      </c>
      <c r="G177" s="27">
        <v>61603.156896490174</v>
      </c>
      <c r="H177" s="27">
        <v>62474.338907646488</v>
      </c>
      <c r="I177" s="27">
        <v>49255.113880943383</v>
      </c>
      <c r="J177" s="27">
        <v>49465.720203766432</v>
      </c>
      <c r="K177" s="27">
        <v>69067.17</v>
      </c>
      <c r="L177" s="27">
        <v>58546.171999999999</v>
      </c>
      <c r="M177" s="27">
        <v>52127.017848186508</v>
      </c>
      <c r="N177" s="27">
        <v>52127.017848186508</v>
      </c>
      <c r="O177" s="27">
        <v>59087.444334416796</v>
      </c>
      <c r="P177" s="27">
        <v>59087.444334416796</v>
      </c>
      <c r="Q177" s="27">
        <v>0</v>
      </c>
      <c r="R177" s="27">
        <v>0</v>
      </c>
      <c r="S177" s="28"/>
      <c r="T177" s="30"/>
      <c r="U177" s="30"/>
      <c r="V177" s="30"/>
      <c r="W177" s="31"/>
      <c r="X177" s="25"/>
    </row>
    <row r="178" spans="1:46" ht="14" outlineLevel="1" x14ac:dyDescent="0.3">
      <c r="A178" s="198"/>
      <c r="B178" s="200"/>
      <c r="C178" s="18" t="s">
        <v>110</v>
      </c>
      <c r="D178" s="21" t="s">
        <v>127</v>
      </c>
      <c r="E178" s="27">
        <v>900</v>
      </c>
      <c r="F178" s="27">
        <v>900</v>
      </c>
      <c r="G178" s="27">
        <v>1516.9000000000003</v>
      </c>
      <c r="H178" s="27">
        <v>1516.9000000000003</v>
      </c>
      <c r="I178" s="27">
        <v>0</v>
      </c>
      <c r="J178" s="27">
        <v>0</v>
      </c>
      <c r="K178" s="27">
        <v>0</v>
      </c>
      <c r="L178" s="27">
        <v>1046.02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8"/>
      <c r="T178" s="30"/>
      <c r="U178" s="30"/>
      <c r="V178" s="30"/>
      <c r="W178" s="31"/>
      <c r="X178" s="25"/>
    </row>
    <row r="179" spans="1:46" ht="14" outlineLevel="1" x14ac:dyDescent="0.3">
      <c r="A179" s="198"/>
      <c r="B179" s="200"/>
      <c r="C179" s="18" t="s">
        <v>95</v>
      </c>
      <c r="D179" s="21" t="s">
        <v>127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8"/>
      <c r="T179" s="30"/>
      <c r="U179" s="30"/>
      <c r="V179" s="30"/>
      <c r="W179" s="31"/>
      <c r="X179" s="25"/>
      <c r="Y179" s="102"/>
      <c r="Z179" s="102"/>
    </row>
    <row r="180" spans="1:46" ht="14" outlineLevel="1" x14ac:dyDescent="0.3">
      <c r="A180" s="198"/>
      <c r="B180" s="200"/>
      <c r="C180" s="18" t="s">
        <v>96</v>
      </c>
      <c r="D180" s="21" t="s">
        <v>127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8"/>
      <c r="T180" s="30"/>
      <c r="U180" s="30"/>
      <c r="V180" s="30"/>
      <c r="W180" s="31"/>
      <c r="X180" s="25"/>
      <c r="Y180" s="102"/>
      <c r="Z180" s="102"/>
    </row>
    <row r="181" spans="1:46" ht="14" outlineLevel="1" x14ac:dyDescent="0.3">
      <c r="A181" s="198"/>
      <c r="B181" s="200"/>
      <c r="C181" s="18" t="s">
        <v>97</v>
      </c>
      <c r="D181" s="21" t="s">
        <v>127</v>
      </c>
      <c r="E181" s="27">
        <v>14000</v>
      </c>
      <c r="F181" s="27">
        <v>14000</v>
      </c>
      <c r="G181" s="27">
        <v>11127.610241368231</v>
      </c>
      <c r="H181" s="27">
        <v>11284.423003376369</v>
      </c>
      <c r="I181" s="27">
        <v>8865.9204985698088</v>
      </c>
      <c r="J181" s="27">
        <v>8903.8296366779541</v>
      </c>
      <c r="K181" s="27">
        <v>3453.3585000000003</v>
      </c>
      <c r="L181" s="27">
        <v>10538.310959999999</v>
      </c>
      <c r="M181" s="27">
        <v>9382.8632126735702</v>
      </c>
      <c r="N181" s="27">
        <v>9382.8632126735702</v>
      </c>
      <c r="O181" s="27">
        <v>10635.739980195023</v>
      </c>
      <c r="P181" s="27">
        <v>10635.739980195023</v>
      </c>
      <c r="Q181" s="27">
        <v>0</v>
      </c>
      <c r="R181" s="27">
        <v>0</v>
      </c>
      <c r="S181" s="28"/>
      <c r="T181" s="30"/>
      <c r="U181" s="30"/>
      <c r="V181" s="30"/>
      <c r="W181" s="31"/>
      <c r="X181" s="25"/>
      <c r="Y181" s="102"/>
      <c r="Z181" s="102"/>
    </row>
    <row r="182" spans="1:46" ht="14" outlineLevel="1" x14ac:dyDescent="0.3">
      <c r="A182" s="198"/>
      <c r="B182" s="200"/>
      <c r="C182" s="18" t="s">
        <v>128</v>
      </c>
      <c r="D182" s="21" t="s">
        <v>127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8"/>
      <c r="T182" s="30"/>
      <c r="U182" s="30"/>
      <c r="V182" s="30"/>
      <c r="W182" s="31"/>
      <c r="X182" s="25"/>
      <c r="Y182" s="102"/>
      <c r="Z182" s="102"/>
    </row>
    <row r="183" spans="1:46" ht="14" outlineLevel="1" x14ac:dyDescent="0.3">
      <c r="A183" s="198"/>
      <c r="B183" s="200"/>
      <c r="C183" s="18" t="s">
        <v>99</v>
      </c>
      <c r="D183" s="21" t="s">
        <v>127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8"/>
      <c r="T183" s="30"/>
      <c r="U183" s="30"/>
      <c r="V183" s="30"/>
      <c r="W183" s="31"/>
      <c r="X183" s="25"/>
      <c r="Y183" s="102"/>
      <c r="Z183" s="102"/>
    </row>
    <row r="184" spans="1:46" ht="14" outlineLevel="1" x14ac:dyDescent="0.3">
      <c r="A184" s="198"/>
      <c r="B184" s="200"/>
      <c r="C184" s="18" t="s">
        <v>132</v>
      </c>
      <c r="D184" s="21" t="s">
        <v>127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8"/>
      <c r="T184" s="30"/>
      <c r="U184" s="30"/>
      <c r="V184" s="30"/>
      <c r="W184" s="31"/>
      <c r="X184" s="25"/>
      <c r="Y184" s="102"/>
      <c r="Z184" s="10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</row>
    <row r="185" spans="1:46" ht="14" outlineLevel="1" x14ac:dyDescent="0.3">
      <c r="A185" s="198"/>
      <c r="B185" s="200"/>
      <c r="C185" s="18" t="s">
        <v>133</v>
      </c>
      <c r="D185" s="21" t="s">
        <v>127</v>
      </c>
      <c r="E185" s="27">
        <v>0</v>
      </c>
      <c r="F185" s="27">
        <v>0</v>
      </c>
      <c r="G185" s="27">
        <v>-1300</v>
      </c>
      <c r="H185" s="27">
        <v>-1300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8"/>
      <c r="T185" s="30"/>
      <c r="U185" s="30"/>
      <c r="V185" s="30"/>
      <c r="W185" s="31"/>
      <c r="X185" s="25"/>
      <c r="Y185" s="102"/>
      <c r="Z185" s="10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</row>
    <row r="186" spans="1:46" ht="14" outlineLevel="1" x14ac:dyDescent="0.3">
      <c r="A186" s="198"/>
      <c r="B186" s="200"/>
      <c r="C186" s="18" t="s">
        <v>113</v>
      </c>
      <c r="D186" s="21" t="s">
        <v>127</v>
      </c>
      <c r="E186" s="27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5.8546171999999999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8"/>
      <c r="T186" s="30"/>
      <c r="U186" s="30"/>
      <c r="V186" s="30"/>
      <c r="W186" s="31"/>
      <c r="X186" s="25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</row>
    <row r="187" spans="1:46" s="2" customFormat="1" ht="14" outlineLevel="1" x14ac:dyDescent="0.3">
      <c r="A187" s="198"/>
      <c r="B187" s="200"/>
      <c r="C187" s="59" t="s">
        <v>134</v>
      </c>
      <c r="D187" s="106" t="s">
        <v>127</v>
      </c>
      <c r="E187" s="69">
        <f>SUM(E177:E186)</f>
        <v>78091.920370000007</v>
      </c>
      <c r="F187" s="69">
        <f t="shared" ref="F187:Q187" si="35">SUM(F177:F186)</f>
        <v>78091.920370000007</v>
      </c>
      <c r="G187" s="69">
        <f t="shared" si="35"/>
        <v>72947.6671378584</v>
      </c>
      <c r="H187" s="69">
        <f t="shared" si="35"/>
        <v>73975.661911022864</v>
      </c>
      <c r="I187" s="69">
        <f t="shared" si="35"/>
        <v>58121.034379513192</v>
      </c>
      <c r="J187" s="69">
        <f t="shared" si="35"/>
        <v>58369.549840444386</v>
      </c>
      <c r="K187" s="69">
        <f t="shared" si="35"/>
        <v>72520.5285</v>
      </c>
      <c r="L187" s="69">
        <f t="shared" si="35"/>
        <v>70136.357577200004</v>
      </c>
      <c r="M187" s="69">
        <f t="shared" si="35"/>
        <v>61509.881060860076</v>
      </c>
      <c r="N187" s="69">
        <f t="shared" si="35"/>
        <v>61509.881060860076</v>
      </c>
      <c r="O187" s="69">
        <f t="shared" si="35"/>
        <v>69723.184314611819</v>
      </c>
      <c r="P187" s="69">
        <f t="shared" si="35"/>
        <v>69723.184314611819</v>
      </c>
      <c r="Q187" s="69">
        <f t="shared" si="35"/>
        <v>0</v>
      </c>
      <c r="R187" s="69"/>
      <c r="S187" s="69"/>
      <c r="T187" s="69"/>
      <c r="U187" s="69"/>
      <c r="V187" s="69"/>
      <c r="W187" s="110"/>
      <c r="X187" s="25"/>
      <c r="Y187" s="95"/>
      <c r="Z187" s="95"/>
    </row>
    <row r="188" spans="1:46" s="2" customFormat="1" ht="14" outlineLevel="1" x14ac:dyDescent="0.3">
      <c r="A188" s="198"/>
      <c r="B188" s="200"/>
      <c r="C188" s="59"/>
      <c r="D188" s="106"/>
      <c r="E188" s="27"/>
      <c r="F188" s="122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8"/>
      <c r="T188" s="30"/>
      <c r="U188" s="30"/>
      <c r="V188" s="30"/>
      <c r="W188" s="31"/>
      <c r="X188" s="25"/>
      <c r="Y188" s="95"/>
      <c r="Z188" s="95"/>
    </row>
    <row r="189" spans="1:46" s="2" customFormat="1" ht="14" outlineLevel="1" x14ac:dyDescent="0.3">
      <c r="A189" s="198"/>
      <c r="B189" s="200"/>
      <c r="C189" s="123" t="s">
        <v>135</v>
      </c>
      <c r="D189" s="21"/>
      <c r="E189" s="27"/>
      <c r="F189" s="122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8"/>
      <c r="T189" s="30"/>
      <c r="U189" s="30"/>
      <c r="V189" s="30"/>
      <c r="W189" s="31"/>
      <c r="X189" s="25"/>
      <c r="Y189" s="95"/>
      <c r="Z189" s="95"/>
    </row>
    <row r="190" spans="1:46" s="2" customFormat="1" ht="14" outlineLevel="1" x14ac:dyDescent="0.3">
      <c r="A190" s="198"/>
      <c r="B190" s="200"/>
      <c r="C190" s="30" t="s">
        <v>92</v>
      </c>
      <c r="D190" s="21" t="s">
        <v>127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8"/>
      <c r="T190" s="30"/>
      <c r="U190" s="30"/>
      <c r="V190" s="30"/>
      <c r="W190" s="31"/>
      <c r="X190" s="25"/>
      <c r="Y190" s="95"/>
      <c r="Z190" s="95"/>
    </row>
    <row r="191" spans="1:46" s="2" customFormat="1" ht="14" outlineLevel="1" x14ac:dyDescent="0.3">
      <c r="A191" s="198"/>
      <c r="B191" s="200"/>
      <c r="C191" s="30" t="s">
        <v>110</v>
      </c>
      <c r="D191" s="21" t="s">
        <v>127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8"/>
      <c r="T191" s="30"/>
      <c r="U191" s="30"/>
      <c r="V191" s="30"/>
      <c r="W191" s="31"/>
      <c r="X191" s="25"/>
      <c r="Y191" s="95"/>
      <c r="Z191" s="95"/>
    </row>
    <row r="192" spans="1:46" s="2" customFormat="1" ht="14" outlineLevel="1" x14ac:dyDescent="0.3">
      <c r="A192" s="198"/>
      <c r="B192" s="200"/>
      <c r="C192" s="30" t="s">
        <v>95</v>
      </c>
      <c r="D192" s="21" t="s">
        <v>127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8"/>
      <c r="T192" s="30"/>
      <c r="U192" s="30"/>
      <c r="V192" s="30"/>
      <c r="W192" s="31"/>
      <c r="X192" s="25"/>
      <c r="Y192" s="95"/>
      <c r="Z192" s="95"/>
    </row>
    <row r="193" spans="1:26" s="2" customFormat="1" ht="14" outlineLevel="1" x14ac:dyDescent="0.3">
      <c r="A193" s="198"/>
      <c r="B193" s="200"/>
      <c r="C193" s="30" t="s">
        <v>96</v>
      </c>
      <c r="D193" s="21" t="s">
        <v>127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8"/>
      <c r="T193" s="30"/>
      <c r="U193" s="30"/>
      <c r="V193" s="30"/>
      <c r="W193" s="31"/>
      <c r="X193" s="25"/>
      <c r="Y193" s="95"/>
      <c r="Z193" s="95"/>
    </row>
    <row r="194" spans="1:26" s="2" customFormat="1" ht="14" outlineLevel="1" x14ac:dyDescent="0.3">
      <c r="A194" s="198"/>
      <c r="B194" s="200"/>
      <c r="C194" s="30" t="s">
        <v>97</v>
      </c>
      <c r="D194" s="21" t="s">
        <v>127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8"/>
      <c r="T194" s="30"/>
      <c r="U194" s="30"/>
      <c r="V194" s="30"/>
      <c r="W194" s="31"/>
      <c r="X194" s="25"/>
      <c r="Y194" s="95"/>
      <c r="Z194" s="95"/>
    </row>
    <row r="195" spans="1:26" s="2" customFormat="1" ht="14" outlineLevel="1" x14ac:dyDescent="0.3">
      <c r="A195" s="198"/>
      <c r="B195" s="200"/>
      <c r="C195" s="30" t="s">
        <v>98</v>
      </c>
      <c r="D195" s="21" t="s">
        <v>127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8"/>
      <c r="T195" s="30"/>
      <c r="U195" s="30"/>
      <c r="V195" s="30"/>
      <c r="W195" s="31"/>
      <c r="X195" s="25"/>
      <c r="Y195" s="95"/>
      <c r="Z195" s="95"/>
    </row>
    <row r="196" spans="1:26" s="2" customFormat="1" ht="14" outlineLevel="1" x14ac:dyDescent="0.3">
      <c r="A196" s="198"/>
      <c r="B196" s="200"/>
      <c r="C196" s="30" t="s">
        <v>99</v>
      </c>
      <c r="D196" s="21" t="s">
        <v>127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8"/>
      <c r="T196" s="30"/>
      <c r="U196" s="30"/>
      <c r="V196" s="30"/>
      <c r="W196" s="31"/>
      <c r="X196" s="25"/>
      <c r="Y196" s="95"/>
      <c r="Z196" s="95"/>
    </row>
    <row r="197" spans="1:26" s="2" customFormat="1" ht="14" outlineLevel="1" x14ac:dyDescent="0.3">
      <c r="A197" s="198"/>
      <c r="B197" s="200"/>
      <c r="C197" s="30" t="s">
        <v>100</v>
      </c>
      <c r="D197" s="21" t="s">
        <v>127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8"/>
      <c r="T197" s="30"/>
      <c r="U197" s="30"/>
      <c r="V197" s="30"/>
      <c r="W197" s="31"/>
      <c r="X197" s="25"/>
      <c r="Y197" s="95"/>
      <c r="Z197" s="95"/>
    </row>
    <row r="198" spans="1:26" s="2" customFormat="1" ht="14" outlineLevel="1" x14ac:dyDescent="0.3">
      <c r="A198" s="198"/>
      <c r="B198" s="200"/>
      <c r="C198" s="30" t="s">
        <v>112</v>
      </c>
      <c r="D198" s="21" t="s">
        <v>127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8"/>
      <c r="T198" s="30"/>
      <c r="U198" s="30"/>
      <c r="V198" s="30"/>
      <c r="W198" s="31"/>
      <c r="X198" s="25"/>
      <c r="Y198" s="95"/>
      <c r="Z198" s="95"/>
    </row>
    <row r="199" spans="1:26" s="2" customFormat="1" ht="14" outlineLevel="1" x14ac:dyDescent="0.3">
      <c r="A199" s="198"/>
      <c r="B199" s="200"/>
      <c r="C199" s="30" t="s">
        <v>113</v>
      </c>
      <c r="D199" s="21" t="s">
        <v>127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8"/>
      <c r="T199" s="30"/>
      <c r="U199" s="30"/>
      <c r="V199" s="30"/>
      <c r="W199" s="31"/>
      <c r="X199" s="25"/>
      <c r="Y199" s="95"/>
      <c r="Z199" s="95"/>
    </row>
    <row r="200" spans="1:26" s="2" customFormat="1" ht="14" outlineLevel="1" x14ac:dyDescent="0.3">
      <c r="A200" s="198"/>
      <c r="B200" s="200"/>
      <c r="C200" s="124" t="s">
        <v>136</v>
      </c>
      <c r="D200" s="106" t="s">
        <v>127</v>
      </c>
      <c r="E200" s="120">
        <f>SUM(E190:E199)</f>
        <v>0</v>
      </c>
      <c r="F200" s="120">
        <f t="shared" ref="F200:Q200" si="36">SUM(F190:F199)</f>
        <v>0</v>
      </c>
      <c r="G200" s="120">
        <f t="shared" si="36"/>
        <v>0</v>
      </c>
      <c r="H200" s="120">
        <f t="shared" si="36"/>
        <v>0</v>
      </c>
      <c r="I200" s="120">
        <f t="shared" si="36"/>
        <v>0</v>
      </c>
      <c r="J200" s="120">
        <f t="shared" si="36"/>
        <v>0</v>
      </c>
      <c r="K200" s="120">
        <f t="shared" si="36"/>
        <v>0</v>
      </c>
      <c r="L200" s="120">
        <f t="shared" si="36"/>
        <v>0</v>
      </c>
      <c r="M200" s="120">
        <f t="shared" si="36"/>
        <v>0</v>
      </c>
      <c r="N200" s="120">
        <f t="shared" si="36"/>
        <v>0</v>
      </c>
      <c r="O200" s="120">
        <f t="shared" si="36"/>
        <v>0</v>
      </c>
      <c r="P200" s="120">
        <f t="shared" si="36"/>
        <v>0</v>
      </c>
      <c r="Q200" s="120">
        <f t="shared" si="36"/>
        <v>0</v>
      </c>
      <c r="R200" s="120"/>
      <c r="S200" s="120"/>
      <c r="T200" s="120"/>
      <c r="U200" s="120"/>
      <c r="V200" s="120"/>
      <c r="W200" s="121"/>
      <c r="X200" s="25"/>
      <c r="Y200" s="95"/>
      <c r="Z200" s="95"/>
    </row>
    <row r="201" spans="1:26" s="2" customFormat="1" ht="14" outlineLevel="1" x14ac:dyDescent="0.3">
      <c r="A201" s="198"/>
      <c r="B201" s="200"/>
      <c r="C201" s="59"/>
      <c r="D201" s="106"/>
      <c r="E201" s="22"/>
      <c r="F201" s="1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3"/>
      <c r="T201" s="18"/>
      <c r="U201" s="18"/>
      <c r="V201" s="18"/>
      <c r="W201" s="24"/>
      <c r="X201" s="25"/>
      <c r="Y201" s="95"/>
      <c r="Z201" s="95"/>
    </row>
    <row r="202" spans="1:26" ht="14" outlineLevel="1" x14ac:dyDescent="0.3">
      <c r="A202" s="198"/>
      <c r="B202" s="200"/>
      <c r="C202" s="59" t="s">
        <v>137</v>
      </c>
      <c r="D202" s="21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3"/>
      <c r="T202" s="18"/>
      <c r="U202" s="18"/>
      <c r="V202" s="18"/>
      <c r="W202" s="24"/>
      <c r="X202" s="25"/>
    </row>
    <row r="203" spans="1:26" ht="14" outlineLevel="1" x14ac:dyDescent="0.3">
      <c r="A203" s="198"/>
      <c r="B203" s="200"/>
      <c r="C203" s="18" t="s">
        <v>92</v>
      </c>
      <c r="D203" s="21" t="s">
        <v>127</v>
      </c>
      <c r="E203" s="27">
        <v>0</v>
      </c>
      <c r="F203" s="27">
        <v>0</v>
      </c>
      <c r="G203" s="27">
        <v>92252.435998323155</v>
      </c>
      <c r="H203" s="27">
        <v>92252.435998323155</v>
      </c>
      <c r="I203" s="27">
        <v>0</v>
      </c>
      <c r="J203" s="27">
        <v>0</v>
      </c>
      <c r="K203" s="27">
        <v>0</v>
      </c>
      <c r="L203" s="27">
        <v>0</v>
      </c>
      <c r="M203" s="27">
        <v>52127.017848186508</v>
      </c>
      <c r="N203" s="27">
        <v>52127.017848186508</v>
      </c>
      <c r="O203" s="27">
        <v>0</v>
      </c>
      <c r="P203" s="27">
        <v>0</v>
      </c>
      <c r="Q203" s="27">
        <v>0</v>
      </c>
      <c r="R203" s="27">
        <v>0</v>
      </c>
      <c r="S203" s="28"/>
      <c r="T203" s="30"/>
      <c r="U203" s="30"/>
      <c r="V203" s="30"/>
      <c r="W203" s="31"/>
      <c r="X203" s="25"/>
      <c r="Y203" s="102"/>
      <c r="Z203" s="102"/>
    </row>
    <row r="204" spans="1:26" ht="14" outlineLevel="1" x14ac:dyDescent="0.3">
      <c r="A204" s="198"/>
      <c r="B204" s="200"/>
      <c r="C204" s="18" t="s">
        <v>110</v>
      </c>
      <c r="D204" s="21" t="s">
        <v>127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8"/>
      <c r="T204" s="30"/>
      <c r="U204" s="30"/>
      <c r="V204" s="30"/>
      <c r="W204" s="31"/>
      <c r="X204" s="25"/>
      <c r="Y204" s="102"/>
      <c r="Z204" s="102"/>
    </row>
    <row r="205" spans="1:26" ht="14" outlineLevel="1" x14ac:dyDescent="0.3">
      <c r="A205" s="198"/>
      <c r="B205" s="200"/>
      <c r="C205" s="18" t="s">
        <v>95</v>
      </c>
      <c r="D205" s="21" t="s">
        <v>127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28"/>
      <c r="T205" s="30"/>
      <c r="U205" s="30"/>
      <c r="V205" s="30"/>
      <c r="W205" s="31"/>
      <c r="X205" s="25"/>
      <c r="Y205" s="102"/>
      <c r="Z205" s="102"/>
    </row>
    <row r="206" spans="1:26" ht="14" outlineLevel="1" x14ac:dyDescent="0.3">
      <c r="A206" s="198"/>
      <c r="B206" s="200"/>
      <c r="C206" s="18" t="s">
        <v>96</v>
      </c>
      <c r="D206" s="21" t="s">
        <v>127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28"/>
      <c r="T206" s="30"/>
      <c r="U206" s="30"/>
      <c r="V206" s="30"/>
      <c r="W206" s="31"/>
      <c r="X206" s="25"/>
      <c r="Y206" s="102"/>
      <c r="Z206" s="102"/>
    </row>
    <row r="207" spans="1:26" ht="14" outlineLevel="1" x14ac:dyDescent="0.3">
      <c r="A207" s="198"/>
      <c r="B207" s="200"/>
      <c r="C207" s="18" t="s">
        <v>97</v>
      </c>
      <c r="D207" s="21" t="s">
        <v>127</v>
      </c>
      <c r="E207" s="27">
        <v>0</v>
      </c>
      <c r="F207" s="27">
        <v>0</v>
      </c>
      <c r="G207" s="27">
        <v>19373.011559647861</v>
      </c>
      <c r="H207" s="27">
        <v>19373.011559647861</v>
      </c>
      <c r="I207" s="27">
        <v>0</v>
      </c>
      <c r="J207" s="27">
        <v>0</v>
      </c>
      <c r="K207" s="27">
        <v>0</v>
      </c>
      <c r="L207" s="27">
        <v>0</v>
      </c>
      <c r="M207" s="27">
        <v>9382.8632126735702</v>
      </c>
      <c r="N207" s="27">
        <v>9382.8632126735702</v>
      </c>
      <c r="O207" s="27">
        <v>0</v>
      </c>
      <c r="P207" s="27">
        <v>0</v>
      </c>
      <c r="Q207" s="27">
        <v>0</v>
      </c>
      <c r="R207" s="27">
        <v>0</v>
      </c>
      <c r="S207" s="28"/>
      <c r="T207" s="30"/>
      <c r="U207" s="30"/>
      <c r="V207" s="30"/>
      <c r="W207" s="31"/>
      <c r="X207" s="25"/>
      <c r="Y207" s="102"/>
      <c r="Z207" s="102"/>
    </row>
    <row r="208" spans="1:26" ht="14" outlineLevel="1" x14ac:dyDescent="0.3">
      <c r="A208" s="198"/>
      <c r="B208" s="200"/>
      <c r="C208" s="18" t="s">
        <v>128</v>
      </c>
      <c r="D208" s="21" t="s">
        <v>127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8"/>
      <c r="T208" s="30"/>
      <c r="U208" s="30"/>
      <c r="V208" s="30"/>
      <c r="W208" s="31"/>
      <c r="X208" s="25"/>
      <c r="Y208" s="102"/>
      <c r="Z208" s="102"/>
    </row>
    <row r="209" spans="1:46" ht="14" outlineLevel="1" x14ac:dyDescent="0.3">
      <c r="A209" s="198"/>
      <c r="B209" s="200"/>
      <c r="C209" s="18" t="s">
        <v>99</v>
      </c>
      <c r="D209" s="21" t="s">
        <v>127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8"/>
      <c r="T209" s="30"/>
      <c r="U209" s="30"/>
      <c r="V209" s="30"/>
      <c r="W209" s="31"/>
      <c r="X209" s="25"/>
      <c r="Y209" s="102"/>
      <c r="Z209" s="102"/>
    </row>
    <row r="210" spans="1:46" ht="14" outlineLevel="1" x14ac:dyDescent="0.3">
      <c r="A210" s="198"/>
      <c r="B210" s="200"/>
      <c r="C210" s="18" t="s">
        <v>100</v>
      </c>
      <c r="D210" s="21" t="s">
        <v>127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8"/>
      <c r="T210" s="30"/>
      <c r="U210" s="30"/>
      <c r="V210" s="30"/>
      <c r="W210" s="31"/>
      <c r="X210" s="25"/>
      <c r="Y210" s="102"/>
      <c r="Z210" s="10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</row>
    <row r="211" spans="1:46" ht="14" outlineLevel="1" x14ac:dyDescent="0.3">
      <c r="A211" s="198"/>
      <c r="B211" s="200"/>
      <c r="C211" s="18" t="s">
        <v>138</v>
      </c>
      <c r="D211" s="21" t="s">
        <v>127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8"/>
      <c r="T211" s="30"/>
      <c r="U211" s="30"/>
      <c r="V211" s="30"/>
      <c r="W211" s="31"/>
      <c r="X211" s="25"/>
      <c r="Y211" s="102"/>
      <c r="Z211" s="102"/>
    </row>
    <row r="212" spans="1:46" ht="14" outlineLevel="1" x14ac:dyDescent="0.3">
      <c r="A212" s="198"/>
      <c r="B212" s="200"/>
      <c r="C212" s="18" t="s">
        <v>113</v>
      </c>
      <c r="D212" s="21" t="s">
        <v>127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8"/>
      <c r="T212" s="30"/>
      <c r="U212" s="30"/>
      <c r="V212" s="30"/>
      <c r="W212" s="31"/>
      <c r="X212" s="25"/>
      <c r="Y212" s="102"/>
      <c r="Z212" s="102"/>
    </row>
    <row r="213" spans="1:46" s="2" customFormat="1" ht="14" outlineLevel="1" x14ac:dyDescent="0.3">
      <c r="A213" s="198"/>
      <c r="B213" s="200"/>
      <c r="C213" s="59" t="s">
        <v>139</v>
      </c>
      <c r="D213" s="106" t="s">
        <v>127</v>
      </c>
      <c r="E213" s="120">
        <f>SUM(E203:E212)</f>
        <v>0</v>
      </c>
      <c r="F213" s="120">
        <f t="shared" ref="F213:Q213" si="37">SUM(F203:F212)</f>
        <v>0</v>
      </c>
      <c r="G213" s="120">
        <f t="shared" si="37"/>
        <v>111625.44755797101</v>
      </c>
      <c r="H213" s="120">
        <f t="shared" si="37"/>
        <v>111625.44755797101</v>
      </c>
      <c r="I213" s="120">
        <f t="shared" si="37"/>
        <v>0</v>
      </c>
      <c r="J213" s="120">
        <f t="shared" si="37"/>
        <v>0</v>
      </c>
      <c r="K213" s="120">
        <f t="shared" si="37"/>
        <v>0</v>
      </c>
      <c r="L213" s="120">
        <f t="shared" si="37"/>
        <v>0</v>
      </c>
      <c r="M213" s="120">
        <f t="shared" si="37"/>
        <v>61509.881060860076</v>
      </c>
      <c r="N213" s="120">
        <f t="shared" si="37"/>
        <v>61509.881060860076</v>
      </c>
      <c r="O213" s="120">
        <f t="shared" si="37"/>
        <v>0</v>
      </c>
      <c r="P213" s="120">
        <f t="shared" si="37"/>
        <v>0</v>
      </c>
      <c r="Q213" s="120">
        <f t="shared" si="37"/>
        <v>0</v>
      </c>
      <c r="R213" s="120"/>
      <c r="S213" s="120"/>
      <c r="T213" s="120"/>
      <c r="U213" s="120"/>
      <c r="V213" s="120"/>
      <c r="W213" s="121"/>
      <c r="X213" s="25"/>
      <c r="Y213" s="95"/>
      <c r="Z213" s="95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</row>
    <row r="214" spans="1:46" outlineLevel="1" x14ac:dyDescent="0.35">
      <c r="A214" s="198"/>
      <c r="C214" s="119"/>
      <c r="D214" s="125"/>
      <c r="E214" s="22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6"/>
      <c r="T214" s="117"/>
      <c r="U214" s="117"/>
      <c r="V214" s="117"/>
      <c r="W214" s="118"/>
      <c r="X214" s="126"/>
      <c r="Y214" s="127"/>
      <c r="Z214" s="127"/>
    </row>
    <row r="215" spans="1:46" ht="15.5" customHeight="1" outlineLevel="1" x14ac:dyDescent="0.3">
      <c r="A215" s="198"/>
      <c r="B215" s="203" t="s">
        <v>140</v>
      </c>
      <c r="C215" s="59" t="s">
        <v>141</v>
      </c>
      <c r="D215" s="21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3"/>
      <c r="T215" s="18"/>
      <c r="U215" s="18"/>
      <c r="V215" s="18"/>
      <c r="W215" s="24"/>
      <c r="X215" s="126"/>
      <c r="Y215" s="127"/>
      <c r="Z215" s="127"/>
    </row>
    <row r="216" spans="1:46" ht="15.5" customHeight="1" outlineLevel="1" x14ac:dyDescent="0.3">
      <c r="A216" s="198"/>
      <c r="B216" s="203"/>
      <c r="C216" s="161" t="s">
        <v>173</v>
      </c>
      <c r="D216" s="159" t="s">
        <v>17</v>
      </c>
      <c r="E216" s="169"/>
      <c r="F216" s="22"/>
      <c r="G216" s="22"/>
      <c r="H216" s="22"/>
      <c r="I216" s="22"/>
      <c r="J216" s="22"/>
      <c r="K216" s="22"/>
      <c r="L216" s="22"/>
      <c r="M216" s="149"/>
      <c r="N216" s="22"/>
      <c r="O216" s="153"/>
      <c r="P216" s="22"/>
      <c r="Q216" s="22"/>
      <c r="R216" s="22"/>
      <c r="S216" s="23"/>
      <c r="T216" s="128"/>
      <c r="U216" s="128"/>
      <c r="V216" s="128"/>
      <c r="W216" s="129"/>
      <c r="X216" s="66">
        <f t="shared" ref="X216:X229" si="38">SUM(E216:P216,S216:W216)</f>
        <v>0</v>
      </c>
      <c r="Y216" s="127"/>
      <c r="Z216" s="127"/>
    </row>
    <row r="217" spans="1:46" ht="15.5" customHeight="1" outlineLevel="1" x14ac:dyDescent="0.3">
      <c r="A217" s="198"/>
      <c r="B217" s="203"/>
      <c r="C217" s="161" t="s">
        <v>174</v>
      </c>
      <c r="D217" s="159" t="s">
        <v>17</v>
      </c>
      <c r="E217" s="169"/>
      <c r="F217" s="22"/>
      <c r="G217" s="22"/>
      <c r="H217" s="22"/>
      <c r="I217" s="22"/>
      <c r="J217" s="22"/>
      <c r="K217" s="22"/>
      <c r="L217" s="22"/>
      <c r="M217" s="149"/>
      <c r="N217" s="22"/>
      <c r="O217" s="22"/>
      <c r="P217" s="22"/>
      <c r="Q217" s="22"/>
      <c r="R217" s="22"/>
      <c r="S217" s="23"/>
      <c r="T217" s="18"/>
      <c r="U217" s="18"/>
      <c r="V217" s="18"/>
      <c r="W217" s="24"/>
      <c r="X217" s="66">
        <f t="shared" si="38"/>
        <v>0</v>
      </c>
      <c r="Y217" s="127"/>
      <c r="Z217" s="127"/>
    </row>
    <row r="218" spans="1:46" ht="15.5" customHeight="1" outlineLevel="1" x14ac:dyDescent="0.3">
      <c r="A218" s="198"/>
      <c r="B218" s="203"/>
      <c r="C218" s="161" t="s">
        <v>142</v>
      </c>
      <c r="D218" s="159" t="s">
        <v>17</v>
      </c>
      <c r="E218" s="169"/>
      <c r="F218" s="22"/>
      <c r="G218" s="22"/>
      <c r="H218" s="22"/>
      <c r="I218" s="22"/>
      <c r="J218" s="22"/>
      <c r="K218" s="22"/>
      <c r="L218" s="22"/>
      <c r="M218" s="149"/>
      <c r="N218" s="22"/>
      <c r="O218" s="22"/>
      <c r="P218" s="22"/>
      <c r="Q218" s="22"/>
      <c r="R218" s="22"/>
      <c r="S218" s="23"/>
      <c r="T218" s="18"/>
      <c r="U218" s="18"/>
      <c r="V218" s="18"/>
      <c r="W218" s="24"/>
      <c r="X218" s="66">
        <f t="shared" si="38"/>
        <v>0</v>
      </c>
      <c r="Y218" s="127"/>
      <c r="Z218" s="127"/>
    </row>
    <row r="219" spans="1:46" ht="15.5" customHeight="1" outlineLevel="1" x14ac:dyDescent="0.3">
      <c r="A219" s="198"/>
      <c r="B219" s="203"/>
      <c r="C219" s="161" t="s">
        <v>143</v>
      </c>
      <c r="D219" s="159" t="s">
        <v>17</v>
      </c>
      <c r="E219" s="169"/>
      <c r="F219" s="22"/>
      <c r="G219" s="22"/>
      <c r="H219" s="22"/>
      <c r="I219" s="22"/>
      <c r="J219" s="22"/>
      <c r="K219" s="22"/>
      <c r="L219" s="22"/>
      <c r="M219" s="149"/>
      <c r="N219" s="22"/>
      <c r="O219" s="22"/>
      <c r="P219" s="22"/>
      <c r="Q219" s="22"/>
      <c r="R219" s="22"/>
      <c r="S219" s="23"/>
      <c r="T219" s="18"/>
      <c r="U219" s="18"/>
      <c r="V219" s="18"/>
      <c r="W219" s="24"/>
      <c r="X219" s="66">
        <f t="shared" si="38"/>
        <v>0</v>
      </c>
      <c r="Y219" s="127"/>
      <c r="Z219" s="127"/>
    </row>
    <row r="220" spans="1:46" ht="15.5" customHeight="1" outlineLevel="1" x14ac:dyDescent="0.3">
      <c r="A220" s="198"/>
      <c r="B220" s="203"/>
      <c r="C220" s="161" t="s">
        <v>144</v>
      </c>
      <c r="D220" s="159" t="s">
        <v>17</v>
      </c>
      <c r="E220" s="169"/>
      <c r="F220" s="22"/>
      <c r="G220" s="22"/>
      <c r="H220" s="22"/>
      <c r="I220" s="22"/>
      <c r="J220" s="22"/>
      <c r="K220" s="22"/>
      <c r="L220" s="22"/>
      <c r="M220" s="149"/>
      <c r="N220" s="22"/>
      <c r="O220" s="22"/>
      <c r="P220" s="22"/>
      <c r="Q220" s="22"/>
      <c r="R220" s="22"/>
      <c r="S220" s="23"/>
      <c r="T220" s="18"/>
      <c r="U220" s="18"/>
      <c r="V220" s="18"/>
      <c r="W220" s="24"/>
      <c r="X220" s="66">
        <f t="shared" si="38"/>
        <v>0</v>
      </c>
      <c r="Y220" s="127"/>
      <c r="Z220" s="127"/>
    </row>
    <row r="221" spans="1:46" ht="15.5" customHeight="1" outlineLevel="1" x14ac:dyDescent="0.3">
      <c r="A221" s="198"/>
      <c r="B221" s="203"/>
      <c r="C221" s="161" t="s">
        <v>145</v>
      </c>
      <c r="D221" s="159" t="s">
        <v>17</v>
      </c>
      <c r="E221" s="169"/>
      <c r="F221" s="22"/>
      <c r="G221" s="22"/>
      <c r="H221" s="22"/>
      <c r="I221" s="22"/>
      <c r="J221" s="22"/>
      <c r="K221" s="22"/>
      <c r="L221" s="22"/>
      <c r="M221" s="149"/>
      <c r="N221" s="22"/>
      <c r="O221" s="22"/>
      <c r="P221" s="22"/>
      <c r="Q221" s="22"/>
      <c r="R221" s="22"/>
      <c r="S221" s="23"/>
      <c r="T221" s="18"/>
      <c r="U221" s="18"/>
      <c r="V221" s="18"/>
      <c r="W221" s="24"/>
      <c r="X221" s="66">
        <f t="shared" si="38"/>
        <v>0</v>
      </c>
      <c r="Y221" s="127"/>
      <c r="Z221" s="127"/>
    </row>
    <row r="222" spans="1:46" ht="15.5" customHeight="1" outlineLevel="1" x14ac:dyDescent="0.3">
      <c r="A222" s="198"/>
      <c r="B222" s="203"/>
      <c r="C222" s="161" t="s">
        <v>146</v>
      </c>
      <c r="D222" s="159" t="s">
        <v>17</v>
      </c>
      <c r="E222" s="169"/>
      <c r="F222" s="22"/>
      <c r="G222" s="22"/>
      <c r="H222" s="22"/>
      <c r="I222" s="22"/>
      <c r="J222" s="22"/>
      <c r="K222" s="22"/>
      <c r="L222" s="22"/>
      <c r="M222" s="149"/>
      <c r="N222" s="22"/>
      <c r="O222" s="22"/>
      <c r="P222" s="22"/>
      <c r="Q222" s="22"/>
      <c r="R222" s="22"/>
      <c r="S222" s="23"/>
      <c r="T222" s="18"/>
      <c r="U222" s="18"/>
      <c r="V222" s="18"/>
      <c r="W222" s="24"/>
      <c r="X222" s="66">
        <f t="shared" si="38"/>
        <v>0</v>
      </c>
      <c r="Y222" s="127"/>
      <c r="Z222" s="127"/>
    </row>
    <row r="223" spans="1:46" ht="15.5" customHeight="1" outlineLevel="1" x14ac:dyDescent="0.3">
      <c r="A223" s="198"/>
      <c r="B223" s="203"/>
      <c r="C223" s="161" t="s">
        <v>175</v>
      </c>
      <c r="D223" s="159" t="s">
        <v>17</v>
      </c>
      <c r="E223" s="169"/>
      <c r="F223" s="22"/>
      <c r="G223" s="22"/>
      <c r="H223" s="22"/>
      <c r="I223" s="22"/>
      <c r="J223" s="22"/>
      <c r="K223" s="22"/>
      <c r="L223" s="22"/>
      <c r="M223" s="149"/>
      <c r="N223" s="22"/>
      <c r="O223" s="22"/>
      <c r="P223" s="22"/>
      <c r="Q223" s="22"/>
      <c r="R223" s="22"/>
      <c r="S223" s="23"/>
      <c r="T223" s="18"/>
      <c r="U223" s="18"/>
      <c r="V223" s="18"/>
      <c r="W223" s="24"/>
      <c r="X223" s="66">
        <f t="shared" si="38"/>
        <v>0</v>
      </c>
      <c r="Y223" s="127"/>
      <c r="Z223" s="127"/>
    </row>
    <row r="224" spans="1:46" ht="15.5" customHeight="1" outlineLevel="1" x14ac:dyDescent="0.3">
      <c r="A224" s="198"/>
      <c r="B224" s="203"/>
      <c r="C224" s="161" t="s">
        <v>176</v>
      </c>
      <c r="D224" s="159" t="s">
        <v>17</v>
      </c>
      <c r="E224" s="169"/>
      <c r="F224" s="22"/>
      <c r="G224" s="22"/>
      <c r="H224" s="22"/>
      <c r="I224" s="22"/>
      <c r="J224" s="22"/>
      <c r="K224" s="22"/>
      <c r="L224" s="22"/>
      <c r="M224" s="149"/>
      <c r="N224" s="22"/>
      <c r="O224" s="22"/>
      <c r="P224" s="22"/>
      <c r="Q224" s="22"/>
      <c r="R224" s="22"/>
      <c r="S224" s="23"/>
      <c r="T224" s="18"/>
      <c r="U224" s="18"/>
      <c r="V224" s="18"/>
      <c r="W224" s="24"/>
      <c r="X224" s="66">
        <f t="shared" si="38"/>
        <v>0</v>
      </c>
      <c r="Y224" s="127"/>
      <c r="Z224" s="127"/>
    </row>
    <row r="225" spans="1:26" ht="15.5" customHeight="1" outlineLevel="1" x14ac:dyDescent="0.3">
      <c r="A225" s="198"/>
      <c r="B225" s="203"/>
      <c r="C225" s="161" t="s">
        <v>147</v>
      </c>
      <c r="D225" s="159" t="s">
        <v>17</v>
      </c>
      <c r="E225" s="169"/>
      <c r="F225" s="22"/>
      <c r="G225" s="22"/>
      <c r="H225" s="22"/>
      <c r="I225" s="22"/>
      <c r="J225" s="22"/>
      <c r="K225" s="22"/>
      <c r="L225" s="22"/>
      <c r="M225" s="149"/>
      <c r="N225" s="22"/>
      <c r="O225" s="22"/>
      <c r="P225" s="22"/>
      <c r="Q225" s="22"/>
      <c r="R225" s="22"/>
      <c r="S225" s="23"/>
      <c r="T225" s="18"/>
      <c r="U225" s="18"/>
      <c r="V225" s="18"/>
      <c r="W225" s="24"/>
      <c r="X225" s="66">
        <f t="shared" si="38"/>
        <v>0</v>
      </c>
      <c r="Y225" s="127"/>
      <c r="Z225" s="127"/>
    </row>
    <row r="226" spans="1:26" ht="15.5" customHeight="1" outlineLevel="1" x14ac:dyDescent="0.3">
      <c r="A226" s="198"/>
      <c r="B226" s="203"/>
      <c r="C226" s="161" t="s">
        <v>148</v>
      </c>
      <c r="D226" s="159" t="s">
        <v>17</v>
      </c>
      <c r="E226" s="169"/>
      <c r="F226" s="22"/>
      <c r="G226" s="22"/>
      <c r="H226" s="22"/>
      <c r="I226" s="22"/>
      <c r="J226" s="22"/>
      <c r="K226" s="22"/>
      <c r="L226" s="22"/>
      <c r="M226" s="149"/>
      <c r="N226" s="22"/>
      <c r="O226" s="22"/>
      <c r="P226" s="22"/>
      <c r="Q226" s="22"/>
      <c r="R226" s="22"/>
      <c r="S226" s="23"/>
      <c r="T226" s="18"/>
      <c r="U226" s="18"/>
      <c r="V226" s="18"/>
      <c r="W226" s="24"/>
      <c r="X226" s="66">
        <f t="shared" si="38"/>
        <v>0</v>
      </c>
      <c r="Y226" s="127"/>
      <c r="Z226" s="127"/>
    </row>
    <row r="227" spans="1:26" ht="15.5" customHeight="1" outlineLevel="1" x14ac:dyDescent="0.3">
      <c r="A227" s="198"/>
      <c r="B227" s="203"/>
      <c r="C227" s="161" t="s">
        <v>149</v>
      </c>
      <c r="D227" s="159" t="s">
        <v>17</v>
      </c>
      <c r="E227" s="169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3"/>
      <c r="T227" s="18"/>
      <c r="U227" s="18"/>
      <c r="V227" s="18"/>
      <c r="W227" s="24"/>
      <c r="X227" s="66">
        <f t="shared" si="38"/>
        <v>0</v>
      </c>
      <c r="Y227" s="127"/>
      <c r="Z227" s="127"/>
    </row>
    <row r="228" spans="1:26" ht="15.5" customHeight="1" outlineLevel="1" x14ac:dyDescent="0.3">
      <c r="A228" s="198"/>
      <c r="B228" s="203"/>
      <c r="C228" s="161" t="s">
        <v>177</v>
      </c>
      <c r="D228" s="159" t="s">
        <v>17</v>
      </c>
      <c r="E228" s="169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3"/>
      <c r="T228" s="18"/>
      <c r="U228" s="18"/>
      <c r="V228" s="18"/>
      <c r="W228" s="24"/>
      <c r="X228" s="66">
        <f t="shared" si="38"/>
        <v>0</v>
      </c>
      <c r="Y228" s="127"/>
      <c r="Z228" s="127"/>
    </row>
    <row r="229" spans="1:26" ht="15.5" customHeight="1" outlineLevel="1" x14ac:dyDescent="0.3">
      <c r="A229" s="198"/>
      <c r="B229" s="203"/>
      <c r="C229" s="170" t="s">
        <v>150</v>
      </c>
      <c r="D229" s="171" t="s">
        <v>17</v>
      </c>
      <c r="E229" s="172">
        <f t="shared" ref="E229:Q229" si="39">SUM(E216:E228)</f>
        <v>0</v>
      </c>
      <c r="F229" s="23">
        <f t="shared" si="39"/>
        <v>0</v>
      </c>
      <c r="G229" s="23">
        <f t="shared" si="39"/>
        <v>0</v>
      </c>
      <c r="H229" s="23">
        <f t="shared" si="39"/>
        <v>0</v>
      </c>
      <c r="I229" s="23">
        <f t="shared" si="39"/>
        <v>0</v>
      </c>
      <c r="J229" s="23">
        <f t="shared" si="39"/>
        <v>0</v>
      </c>
      <c r="K229" s="23">
        <f t="shared" si="39"/>
        <v>0</v>
      </c>
      <c r="L229" s="23">
        <f t="shared" si="39"/>
        <v>0</v>
      </c>
      <c r="M229" s="23">
        <f t="shared" si="39"/>
        <v>0</v>
      </c>
      <c r="N229" s="23">
        <f t="shared" si="39"/>
        <v>0</v>
      </c>
      <c r="O229" s="23">
        <f t="shared" si="39"/>
        <v>0</v>
      </c>
      <c r="P229" s="23">
        <f t="shared" si="39"/>
        <v>0</v>
      </c>
      <c r="Q229" s="23">
        <f t="shared" si="39"/>
        <v>0</v>
      </c>
      <c r="R229" s="23"/>
      <c r="S229" s="23"/>
      <c r="T229" s="23"/>
      <c r="U229" s="23"/>
      <c r="V229" s="23"/>
      <c r="W229" s="130"/>
      <c r="X229" s="66">
        <f t="shared" si="38"/>
        <v>0</v>
      </c>
      <c r="Y229" s="127"/>
      <c r="Z229" s="127"/>
    </row>
    <row r="230" spans="1:26" outlineLevel="1" x14ac:dyDescent="0.35">
      <c r="A230" s="198"/>
      <c r="C230" s="119"/>
      <c r="D230" s="125"/>
      <c r="E230" s="22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6"/>
      <c r="T230" s="117"/>
      <c r="U230" s="117"/>
      <c r="V230" s="117"/>
      <c r="W230" s="118"/>
      <c r="X230" s="126"/>
      <c r="Y230" s="127"/>
      <c r="Z230" s="127"/>
    </row>
    <row r="231" spans="1:26" ht="17.5" outlineLevel="1" x14ac:dyDescent="0.35">
      <c r="A231" s="198"/>
      <c r="C231" s="131" t="s">
        <v>151</v>
      </c>
      <c r="D231" s="125"/>
      <c r="E231" s="22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6"/>
      <c r="T231" s="117"/>
      <c r="U231" s="117"/>
      <c r="V231" s="117"/>
      <c r="W231" s="118"/>
      <c r="X231" s="126"/>
      <c r="Y231" s="127"/>
      <c r="Z231" s="127"/>
    </row>
    <row r="232" spans="1:26" ht="31.5" customHeight="1" outlineLevel="1" x14ac:dyDescent="0.35">
      <c r="A232" s="198"/>
      <c r="C232" s="132" t="s">
        <v>152</v>
      </c>
      <c r="D232" s="125" t="s">
        <v>153</v>
      </c>
      <c r="E232" s="133">
        <v>650</v>
      </c>
      <c r="F232" s="134">
        <f>$E232</f>
        <v>650</v>
      </c>
      <c r="G232" s="134">
        <f t="shared" ref="G232:P232" si="40">$E232</f>
        <v>650</v>
      </c>
      <c r="H232" s="134">
        <f t="shared" si="40"/>
        <v>650</v>
      </c>
      <c r="I232" s="134">
        <f t="shared" si="40"/>
        <v>650</v>
      </c>
      <c r="J232" s="134">
        <f t="shared" si="40"/>
        <v>650</v>
      </c>
      <c r="K232" s="134">
        <f t="shared" si="40"/>
        <v>650</v>
      </c>
      <c r="L232" s="134">
        <f t="shared" si="40"/>
        <v>650</v>
      </c>
      <c r="M232" s="134">
        <f t="shared" si="40"/>
        <v>650</v>
      </c>
      <c r="N232" s="134">
        <f t="shared" si="40"/>
        <v>650</v>
      </c>
      <c r="O232" s="134">
        <f>$E232</f>
        <v>650</v>
      </c>
      <c r="P232" s="134">
        <f t="shared" si="40"/>
        <v>650</v>
      </c>
      <c r="Q232" s="134"/>
      <c r="R232" s="134"/>
      <c r="S232" s="135"/>
      <c r="T232" s="136"/>
      <c r="U232" s="136"/>
      <c r="V232" s="136"/>
      <c r="W232" s="137"/>
      <c r="X232" s="126"/>
      <c r="Y232" s="127"/>
      <c r="Z232" s="127"/>
    </row>
    <row r="233" spans="1:26" ht="14" outlineLevel="1" x14ac:dyDescent="0.3">
      <c r="A233" s="198"/>
      <c r="B233" s="193" t="s">
        <v>154</v>
      </c>
      <c r="C233" s="59" t="s">
        <v>155</v>
      </c>
      <c r="D233" s="21"/>
      <c r="E233" s="22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6"/>
      <c r="T233" s="117"/>
      <c r="U233" s="117"/>
      <c r="V233" s="117"/>
      <c r="W233" s="118"/>
      <c r="X233" s="126"/>
      <c r="Y233" s="127"/>
      <c r="Z233" s="127"/>
    </row>
    <row r="234" spans="1:26" ht="14" outlineLevel="1" x14ac:dyDescent="0.3">
      <c r="A234" s="198"/>
      <c r="B234" s="193"/>
      <c r="C234" s="18" t="s">
        <v>58</v>
      </c>
      <c r="D234" s="21" t="s">
        <v>59</v>
      </c>
      <c r="E234" s="138">
        <f>IF(E42="",0,MAX(E34-E$232,E42))</f>
        <v>3458.6157453583101</v>
      </c>
      <c r="F234" s="138">
        <f t="shared" ref="F234:Q234" si="41">IF(F42="",0,MAX(F34-F$232,F42))</f>
        <v>3520.7424654313136</v>
      </c>
      <c r="G234" s="138">
        <f t="shared" si="41"/>
        <v>3350.6594371230567</v>
      </c>
      <c r="H234" s="138">
        <f t="shared" si="41"/>
        <v>3394.1746755714498</v>
      </c>
      <c r="I234" s="138">
        <f t="shared" si="41"/>
        <v>3136.8803183389336</v>
      </c>
      <c r="J234" s="138">
        <f t="shared" si="41"/>
        <v>3204.2202996163523</v>
      </c>
      <c r="K234" s="138">
        <f t="shared" si="41"/>
        <v>3401</v>
      </c>
      <c r="L234" s="138">
        <f t="shared" si="41"/>
        <v>3486</v>
      </c>
      <c r="M234" s="138">
        <f t="shared" si="41"/>
        <v>3297</v>
      </c>
      <c r="N234" s="138">
        <f t="shared" si="41"/>
        <v>3297</v>
      </c>
      <c r="O234" s="138">
        <f t="shared" si="41"/>
        <v>3257</v>
      </c>
      <c r="P234" s="138">
        <f t="shared" si="41"/>
        <v>3271</v>
      </c>
      <c r="Q234" s="138">
        <f t="shared" si="41"/>
        <v>0</v>
      </c>
      <c r="R234" s="138">
        <f>IF(R42="",0,MAX(R34-R$232,R42))</f>
        <v>0</v>
      </c>
      <c r="S234" s="120"/>
      <c r="T234" s="138"/>
      <c r="U234" s="138"/>
      <c r="V234" s="138"/>
      <c r="W234" s="139"/>
      <c r="X234" s="126"/>
      <c r="Y234" s="127"/>
      <c r="Z234" s="127"/>
    </row>
    <row r="235" spans="1:26" ht="14" outlineLevel="1" x14ac:dyDescent="0.3">
      <c r="A235" s="198"/>
      <c r="B235" s="193"/>
      <c r="C235" s="18" t="s">
        <v>60</v>
      </c>
      <c r="D235" s="21" t="s">
        <v>59</v>
      </c>
      <c r="E235" s="138">
        <f t="shared" ref="E235:Q235" si="42">E43</f>
        <v>4788.0941454081631</v>
      </c>
      <c r="F235" s="138">
        <f t="shared" si="42"/>
        <v>4783.5388681914137</v>
      </c>
      <c r="G235" s="138">
        <f t="shared" si="42"/>
        <v>4767.3412439242729</v>
      </c>
      <c r="H235" s="138">
        <f t="shared" si="42"/>
        <v>4764.5032358289409</v>
      </c>
      <c r="I235" s="138">
        <f t="shared" si="42"/>
        <v>0</v>
      </c>
      <c r="J235" s="138">
        <f t="shared" si="42"/>
        <v>4712.6006116095068</v>
      </c>
      <c r="K235" s="138">
        <f t="shared" si="42"/>
        <v>4844</v>
      </c>
      <c r="L235" s="138">
        <f t="shared" si="42"/>
        <v>0</v>
      </c>
      <c r="M235" s="138">
        <f t="shared" si="42"/>
        <v>0</v>
      </c>
      <c r="N235" s="138">
        <f t="shared" si="42"/>
        <v>0</v>
      </c>
      <c r="O235" s="138">
        <f t="shared" si="42"/>
        <v>4716</v>
      </c>
      <c r="P235" s="138">
        <f t="shared" si="42"/>
        <v>4728</v>
      </c>
      <c r="Q235" s="138">
        <f t="shared" si="42"/>
        <v>0</v>
      </c>
      <c r="R235" s="138">
        <f>R43</f>
        <v>0</v>
      </c>
      <c r="S235" s="120"/>
      <c r="T235" s="138"/>
      <c r="U235" s="138"/>
      <c r="V235" s="138"/>
      <c r="W235" s="139"/>
      <c r="X235" s="126"/>
      <c r="Y235" s="127"/>
      <c r="Z235" s="127"/>
    </row>
    <row r="236" spans="1:26" ht="14" outlineLevel="1" x14ac:dyDescent="0.3">
      <c r="A236" s="198"/>
      <c r="B236" s="193"/>
      <c r="C236" s="18" t="s">
        <v>61</v>
      </c>
      <c r="D236" s="21" t="s">
        <v>59</v>
      </c>
      <c r="E236" s="138">
        <f>IF(E44="",0,MAX(E36-300,E44))</f>
        <v>4089.0228502097971</v>
      </c>
      <c r="F236" s="138">
        <f t="shared" ref="F236:R236" si="43">IF(F44="",0,MAX(F36-300,F44))</f>
        <v>4106.2253913911863</v>
      </c>
      <c r="G236" s="138">
        <f t="shared" si="43"/>
        <v>4181</v>
      </c>
      <c r="H236" s="138">
        <f t="shared" si="43"/>
        <v>4109.9398269811099</v>
      </c>
      <c r="I236" s="138">
        <f t="shared" si="43"/>
        <v>3778.15</v>
      </c>
      <c r="J236" s="138">
        <f t="shared" si="43"/>
        <v>3827.2621724685591</v>
      </c>
      <c r="K236" s="138">
        <f t="shared" si="43"/>
        <v>0</v>
      </c>
      <c r="L236" s="138">
        <f t="shared" si="43"/>
        <v>0</v>
      </c>
      <c r="M236" s="138">
        <f t="shared" si="43"/>
        <v>0</v>
      </c>
      <c r="N236" s="138">
        <f t="shared" si="43"/>
        <v>0</v>
      </c>
      <c r="O236" s="138">
        <f t="shared" si="43"/>
        <v>3899</v>
      </c>
      <c r="P236" s="138">
        <f t="shared" si="43"/>
        <v>3950</v>
      </c>
      <c r="Q236" s="138">
        <f t="shared" si="43"/>
        <v>0</v>
      </c>
      <c r="R236" s="138">
        <f t="shared" si="43"/>
        <v>0</v>
      </c>
      <c r="S236" s="120"/>
      <c r="T236" s="138"/>
      <c r="U236" s="138"/>
      <c r="V236" s="138"/>
      <c r="W236" s="139"/>
      <c r="X236" s="126"/>
      <c r="Y236" s="127"/>
      <c r="Z236" s="127"/>
    </row>
    <row r="237" spans="1:26" ht="14" outlineLevel="1" x14ac:dyDescent="0.3">
      <c r="A237" s="198"/>
      <c r="B237" s="193"/>
      <c r="C237" s="18" t="s">
        <v>62</v>
      </c>
      <c r="D237" s="21" t="s">
        <v>59</v>
      </c>
      <c r="E237" s="138">
        <f t="shared" ref="E237:Q240" si="44">E37</f>
        <v>10776</v>
      </c>
      <c r="F237" s="138">
        <f t="shared" si="44"/>
        <v>10776</v>
      </c>
      <c r="G237" s="138">
        <f t="shared" si="44"/>
        <v>10335.994588704494</v>
      </c>
      <c r="H237" s="138">
        <f t="shared" si="44"/>
        <v>10321.345402448555</v>
      </c>
      <c r="I237" s="138">
        <f t="shared" si="44"/>
        <v>10082.829645174677</v>
      </c>
      <c r="J237" s="138">
        <f t="shared" si="44"/>
        <v>10162.284157745971</v>
      </c>
      <c r="K237" s="138">
        <f t="shared" si="44"/>
        <v>10756</v>
      </c>
      <c r="L237" s="138">
        <f t="shared" si="44"/>
        <v>10215</v>
      </c>
      <c r="M237" s="138">
        <f t="shared" si="44"/>
        <v>10094</v>
      </c>
      <c r="N237" s="138">
        <f t="shared" si="44"/>
        <v>10094</v>
      </c>
      <c r="O237" s="138">
        <f t="shared" si="44"/>
        <v>10369</v>
      </c>
      <c r="P237" s="138">
        <f t="shared" si="44"/>
        <v>10318</v>
      </c>
      <c r="Q237" s="138">
        <f t="shared" si="44"/>
        <v>0</v>
      </c>
      <c r="R237" s="138">
        <f>R37</f>
        <v>0</v>
      </c>
      <c r="S237" s="120"/>
      <c r="T237" s="138"/>
      <c r="U237" s="138"/>
      <c r="V237" s="138"/>
      <c r="W237" s="139"/>
      <c r="X237" s="126"/>
      <c r="Y237" s="127"/>
      <c r="Z237" s="127"/>
    </row>
    <row r="238" spans="1:26" ht="14" outlineLevel="1" x14ac:dyDescent="0.3">
      <c r="A238" s="198"/>
      <c r="B238" s="193"/>
      <c r="C238" s="18" t="s">
        <v>63</v>
      </c>
      <c r="D238" s="21" t="s">
        <v>59</v>
      </c>
      <c r="E238" s="138">
        <f t="shared" si="44"/>
        <v>11542.666666666666</v>
      </c>
      <c r="F238" s="138">
        <f t="shared" si="44"/>
        <v>11542.666666666666</v>
      </c>
      <c r="G238" s="138">
        <f t="shared" si="44"/>
        <v>10951.841738553418</v>
      </c>
      <c r="H238" s="138">
        <f t="shared" si="44"/>
        <v>10903.149950347568</v>
      </c>
      <c r="I238" s="138">
        <f t="shared" si="44"/>
        <v>10643.766317940044</v>
      </c>
      <c r="J238" s="138">
        <f t="shared" si="44"/>
        <v>10577.863842535851</v>
      </c>
      <c r="K238" s="138">
        <f t="shared" si="44"/>
        <v>10976</v>
      </c>
      <c r="L238" s="138">
        <f t="shared" si="44"/>
        <v>10655</v>
      </c>
      <c r="M238" s="138">
        <f t="shared" si="44"/>
        <v>10687</v>
      </c>
      <c r="N238" s="138">
        <f t="shared" si="44"/>
        <v>10687</v>
      </c>
      <c r="O238" s="138">
        <f t="shared" si="44"/>
        <v>10667</v>
      </c>
      <c r="P238" s="138">
        <f t="shared" si="44"/>
        <v>10707</v>
      </c>
      <c r="Q238" s="138">
        <f t="shared" si="44"/>
        <v>0</v>
      </c>
      <c r="R238" s="138">
        <f>R38</f>
        <v>0</v>
      </c>
      <c r="S238" s="120"/>
      <c r="T238" s="138"/>
      <c r="U238" s="138"/>
      <c r="V238" s="138"/>
      <c r="W238" s="139"/>
      <c r="X238" s="126"/>
      <c r="Y238" s="127"/>
      <c r="Z238" s="127"/>
    </row>
    <row r="239" spans="1:26" ht="14" outlineLevel="1" x14ac:dyDescent="0.3">
      <c r="A239" s="198"/>
      <c r="B239" s="193"/>
      <c r="C239" s="18" t="s">
        <v>64</v>
      </c>
      <c r="D239" s="21" t="s">
        <v>59</v>
      </c>
      <c r="E239" s="138">
        <f t="shared" si="44"/>
        <v>0</v>
      </c>
      <c r="F239" s="138">
        <f t="shared" si="44"/>
        <v>0</v>
      </c>
      <c r="G239" s="138">
        <f t="shared" si="44"/>
        <v>0</v>
      </c>
      <c r="H239" s="138">
        <f t="shared" si="44"/>
        <v>0</v>
      </c>
      <c r="I239" s="138">
        <f t="shared" si="44"/>
        <v>0</v>
      </c>
      <c r="J239" s="138">
        <f t="shared" si="44"/>
        <v>0</v>
      </c>
      <c r="K239" s="138">
        <f t="shared" si="44"/>
        <v>0</v>
      </c>
      <c r="L239" s="138">
        <f t="shared" si="44"/>
        <v>0</v>
      </c>
      <c r="M239" s="138">
        <f t="shared" si="44"/>
        <v>0</v>
      </c>
      <c r="N239" s="138">
        <f t="shared" si="44"/>
        <v>0</v>
      </c>
      <c r="O239" s="138">
        <f t="shared" si="44"/>
        <v>0</v>
      </c>
      <c r="P239" s="138">
        <f t="shared" si="44"/>
        <v>0</v>
      </c>
      <c r="Q239" s="138">
        <f t="shared" si="44"/>
        <v>0</v>
      </c>
      <c r="R239" s="138">
        <f>R39</f>
        <v>0</v>
      </c>
      <c r="S239" s="120"/>
      <c r="T239" s="138"/>
      <c r="U239" s="138"/>
      <c r="V239" s="138"/>
      <c r="W239" s="139"/>
      <c r="X239" s="126"/>
      <c r="Y239" s="127"/>
      <c r="Z239" s="127"/>
    </row>
    <row r="240" spans="1:26" ht="14" outlineLevel="1" x14ac:dyDescent="0.3">
      <c r="A240" s="198"/>
      <c r="B240" s="193"/>
      <c r="C240" s="18" t="s">
        <v>65</v>
      </c>
      <c r="D240" s="21" t="s">
        <v>59</v>
      </c>
      <c r="E240" s="138">
        <f t="shared" si="44"/>
        <v>0</v>
      </c>
      <c r="F240" s="138">
        <f t="shared" si="44"/>
        <v>0</v>
      </c>
      <c r="G240" s="138">
        <f t="shared" si="44"/>
        <v>0</v>
      </c>
      <c r="H240" s="138">
        <f t="shared" si="44"/>
        <v>0</v>
      </c>
      <c r="I240" s="138">
        <f t="shared" si="44"/>
        <v>0</v>
      </c>
      <c r="J240" s="138">
        <f t="shared" si="44"/>
        <v>0</v>
      </c>
      <c r="K240" s="138">
        <f t="shared" si="44"/>
        <v>0</v>
      </c>
      <c r="L240" s="138">
        <f t="shared" si="44"/>
        <v>0</v>
      </c>
      <c r="M240" s="138">
        <f t="shared" si="44"/>
        <v>0</v>
      </c>
      <c r="N240" s="138">
        <f t="shared" si="44"/>
        <v>0</v>
      </c>
      <c r="O240" s="138">
        <f t="shared" si="44"/>
        <v>0</v>
      </c>
      <c r="P240" s="138">
        <f t="shared" si="44"/>
        <v>0</v>
      </c>
      <c r="Q240" s="138">
        <f t="shared" si="44"/>
        <v>0</v>
      </c>
      <c r="R240" s="138">
        <f>R40</f>
        <v>0</v>
      </c>
      <c r="S240" s="120"/>
      <c r="T240" s="138"/>
      <c r="U240" s="138"/>
      <c r="V240" s="138"/>
      <c r="W240" s="139"/>
      <c r="X240" s="126"/>
      <c r="Y240" s="127"/>
      <c r="Z240" s="127"/>
    </row>
    <row r="241" spans="1:26" outlineLevel="1" x14ac:dyDescent="0.35">
      <c r="A241" s="198"/>
      <c r="C241" s="157"/>
      <c r="D241" s="125"/>
      <c r="E241" s="22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6"/>
      <c r="T241" s="117"/>
      <c r="U241" s="117"/>
      <c r="V241" s="117"/>
      <c r="W241" s="118"/>
      <c r="X241" s="126"/>
      <c r="Y241" s="127"/>
      <c r="Z241" s="127"/>
    </row>
    <row r="242" spans="1:26" ht="15.5" customHeight="1" outlineLevel="1" x14ac:dyDescent="0.3">
      <c r="A242" s="198"/>
      <c r="B242" s="193" t="s">
        <v>156</v>
      </c>
      <c r="C242" s="59" t="s">
        <v>171</v>
      </c>
      <c r="D242" s="21"/>
      <c r="E242" s="22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6"/>
      <c r="T242" s="117"/>
      <c r="U242" s="117"/>
      <c r="V242" s="117"/>
      <c r="W242" s="118"/>
      <c r="X242" s="126"/>
      <c r="Y242" s="127"/>
      <c r="Z242" s="127"/>
    </row>
    <row r="243" spans="1:26" ht="15.5" customHeight="1" outlineLevel="1" x14ac:dyDescent="0.3">
      <c r="A243" s="198"/>
      <c r="B243" s="193"/>
      <c r="C243" s="18" t="s">
        <v>178</v>
      </c>
      <c r="D243" s="21" t="s">
        <v>59</v>
      </c>
      <c r="E243" s="138">
        <f t="shared" ref="E243:K243" si="45">IFERROR(MAX((SUMPRODUCT(E234:E236,E52:E54)/SUM(E52:E54)-MIN(120,(SUMPRODUCT(E42:E44,E52:E54)/SUM(E52:E54)-E50))),E50),0)</f>
        <v>3510.2653063002049</v>
      </c>
      <c r="F243" s="138">
        <f t="shared" si="45"/>
        <v>3657.054023345886</v>
      </c>
      <c r="G243" s="138">
        <f t="shared" si="45"/>
        <v>3365.5895922216487</v>
      </c>
      <c r="H243" s="138">
        <f t="shared" si="45"/>
        <v>3529.9389149982571</v>
      </c>
      <c r="I243" s="138">
        <f>IFERROR(MAX((SUMPRODUCT(I234:I236,I52:I54)/SUM(I52:I54)-MIN(120,(SUMPRODUCT(I42:I44,I52:I54)/SUM(I52:I54)-I50))),I50),0)</f>
        <v>3369.8601374852801</v>
      </c>
      <c r="J243" s="138">
        <f t="shared" si="45"/>
        <v>3732.8667183606517</v>
      </c>
      <c r="K243" s="138">
        <f t="shared" si="45"/>
        <v>3415.7132764649518</v>
      </c>
      <c r="L243" s="138">
        <f>IFERROR(MAX((SUMPRODUCT(L234:L236,L52:L54)/SUM(L52:L54)-MIN(120,(SUMPRODUCT(L42:L44,L52:L54)/SUM(L52:L54)-L50))),L50),0)</f>
        <v>3407.9969999999998</v>
      </c>
      <c r="M243" s="138">
        <f t="shared" ref="M243:R243" si="46">IFERROR(MAX((SUMPRODUCT(M234:M236,M52:M54)/SUM(M52:M54)-MIN(120,(SUMPRODUCT(M42:M44,M52:M54)/SUM(M52:M54)-M50))),M50),0)</f>
        <v>3264.9</v>
      </c>
      <c r="N243" s="138">
        <f t="shared" si="46"/>
        <v>3242.91</v>
      </c>
      <c r="O243" s="138">
        <f t="shared" si="46"/>
        <v>3309.976856826253</v>
      </c>
      <c r="P243" s="138">
        <f t="shared" si="46"/>
        <v>3570.832235275454</v>
      </c>
      <c r="Q243" s="138">
        <f t="shared" si="46"/>
        <v>8809.8865550407118</v>
      </c>
      <c r="R243" s="138">
        <f t="shared" si="46"/>
        <v>8511.2612953334428</v>
      </c>
      <c r="S243" s="120"/>
      <c r="T243" s="138"/>
      <c r="U243" s="138"/>
      <c r="V243" s="138"/>
      <c r="W243" s="139"/>
      <c r="X243" s="126"/>
      <c r="Y243" s="127"/>
      <c r="Z243" s="127"/>
    </row>
    <row r="244" spans="1:26" ht="14" outlineLevel="1" x14ac:dyDescent="0.3">
      <c r="A244" s="198"/>
      <c r="B244" s="193" t="s">
        <v>157</v>
      </c>
      <c r="C244" s="16" t="s">
        <v>75</v>
      </c>
      <c r="D244" s="21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3"/>
      <c r="T244" s="22"/>
      <c r="U244" s="22"/>
      <c r="V244" s="22"/>
      <c r="W244" s="60"/>
      <c r="X244" s="126"/>
      <c r="Y244" s="127"/>
      <c r="Z244" s="127"/>
    </row>
    <row r="245" spans="1:26" ht="14" outlineLevel="1" x14ac:dyDescent="0.3">
      <c r="A245" s="198"/>
      <c r="B245" s="193"/>
      <c r="C245" s="18" t="s">
        <v>58</v>
      </c>
      <c r="D245" s="21" t="s">
        <v>76</v>
      </c>
      <c r="E245" s="140">
        <f>(E$252-SUM(E$248:E$251))*E68/SUM(E$68:E$70)</f>
        <v>1673163.4634950624</v>
      </c>
      <c r="F245" s="140">
        <f t="shared" ref="F245:P245" si="47">(F$252-SUM(F$248:F$251))*F68/SUM(F$68:F$70)</f>
        <v>10233968.909378964</v>
      </c>
      <c r="G245" s="140">
        <f t="shared" si="47"/>
        <v>20342162.02536555</v>
      </c>
      <c r="H245" s="140">
        <f t="shared" si="47"/>
        <v>12224684.438352708</v>
      </c>
      <c r="I245" s="140">
        <f t="shared" si="47"/>
        <v>1440900.6130651098</v>
      </c>
      <c r="J245" s="140">
        <f t="shared" si="47"/>
        <v>1272964.1690243944</v>
      </c>
      <c r="K245" s="140">
        <f>(K$252-SUM(K$248:K$251))*K68/SUM(K$68:K$70)</f>
        <v>6289456.830208567</v>
      </c>
      <c r="L245" s="140">
        <f t="shared" si="47"/>
        <v>7444765.5123621142</v>
      </c>
      <c r="M245" s="140">
        <f t="shared" si="47"/>
        <v>6778347.3461226672</v>
      </c>
      <c r="N245" s="140">
        <f t="shared" si="47"/>
        <v>2748191.8316021273</v>
      </c>
      <c r="O245" s="140">
        <f t="shared" si="47"/>
        <v>9222992.2874347661</v>
      </c>
      <c r="P245" s="140">
        <f t="shared" si="47"/>
        <v>4052651.1984315664</v>
      </c>
      <c r="Q245" s="140">
        <f t="shared" ref="Q245:R247" si="48">(Q$252-SUM(Q$248:Q$251))*Q68/SUM(Q$68:Q$70)</f>
        <v>934672.89999999991</v>
      </c>
      <c r="R245" s="140">
        <f t="shared" si="48"/>
        <v>2378739.9899999998</v>
      </c>
      <c r="S245" s="120"/>
      <c r="T245" s="138"/>
      <c r="U245" s="138"/>
      <c r="V245" s="138"/>
      <c r="W245" s="139"/>
      <c r="X245" s="126"/>
      <c r="Y245" s="127"/>
      <c r="Z245" s="127"/>
    </row>
    <row r="246" spans="1:26" ht="14" outlineLevel="1" x14ac:dyDescent="0.3">
      <c r="A246" s="198"/>
      <c r="B246" s="193"/>
      <c r="C246" s="18" t="s">
        <v>60</v>
      </c>
      <c r="D246" s="21" t="s">
        <v>76</v>
      </c>
      <c r="E246" s="140">
        <f>(E$252-SUM(E$248:E$251))*E69/SUM(E$68:E$70)</f>
        <v>206717.36087444334</v>
      </c>
      <c r="F246" s="140">
        <f t="shared" ref="F246:P246" si="49">(F$252-SUM(F$248:F$251))*F69/SUM(F$68:F$70)</f>
        <v>1797974.8366784994</v>
      </c>
      <c r="G246" s="140">
        <f t="shared" si="49"/>
        <v>2079889.2338772598</v>
      </c>
      <c r="H246" s="140">
        <f t="shared" si="49"/>
        <v>2259937.6997909271</v>
      </c>
      <c r="I246" s="140">
        <f t="shared" si="49"/>
        <v>0</v>
      </c>
      <c r="J246" s="140">
        <f t="shared" si="49"/>
        <v>1610677.2660640883</v>
      </c>
      <c r="K246" s="140">
        <f t="shared" si="49"/>
        <v>647620.52655620745</v>
      </c>
      <c r="L246" s="140">
        <f t="shared" si="49"/>
        <v>0</v>
      </c>
      <c r="M246" s="140">
        <f t="shared" si="49"/>
        <v>0</v>
      </c>
      <c r="N246" s="140">
        <f t="shared" si="49"/>
        <v>0</v>
      </c>
      <c r="O246" s="140">
        <f t="shared" si="49"/>
        <v>728712.44460132462</v>
      </c>
      <c r="P246" s="140">
        <f t="shared" si="49"/>
        <v>821853.88699348783</v>
      </c>
      <c r="Q246" s="140">
        <f t="shared" si="48"/>
        <v>0</v>
      </c>
      <c r="R246" s="140">
        <f t="shared" si="48"/>
        <v>0</v>
      </c>
      <c r="S246" s="120"/>
      <c r="T246" s="138"/>
      <c r="U246" s="138"/>
      <c r="V246" s="138"/>
      <c r="W246" s="139"/>
      <c r="X246" s="126"/>
      <c r="Y246" s="127"/>
      <c r="Z246" s="127"/>
    </row>
    <row r="247" spans="1:26" ht="14" outlineLevel="1" x14ac:dyDescent="0.3">
      <c r="A247" s="198"/>
      <c r="B247" s="193"/>
      <c r="C247" s="18" t="s">
        <v>61</v>
      </c>
      <c r="D247" s="21" t="s">
        <v>76</v>
      </c>
      <c r="E247" s="140">
        <f>(E$252-SUM(E$248:E$251))*E70/SUM(E$68:E$70)</f>
        <v>104313.16621064703</v>
      </c>
      <c r="F247" s="140">
        <f t="shared" ref="F247:P247" si="50">(F$252-SUM(F$248:F$251))*F70/SUM(F$68:F$70)</f>
        <v>2471205.485191992</v>
      </c>
      <c r="G247" s="140">
        <f t="shared" si="50"/>
        <v>113414.48928631582</v>
      </c>
      <c r="H247" s="140">
        <f t="shared" si="50"/>
        <v>1321282.5763778843</v>
      </c>
      <c r="I247" s="140">
        <f t="shared" si="50"/>
        <v>1764227.272409254</v>
      </c>
      <c r="J247" s="140">
        <f t="shared" si="50"/>
        <v>21834020.788701985</v>
      </c>
      <c r="K247" s="140">
        <f t="shared" si="50"/>
        <v>0</v>
      </c>
      <c r="L247" s="140">
        <f t="shared" si="50"/>
        <v>0</v>
      </c>
      <c r="M247" s="140">
        <f t="shared" si="50"/>
        <v>0</v>
      </c>
      <c r="N247" s="140">
        <f t="shared" si="50"/>
        <v>0</v>
      </c>
      <c r="O247" s="140">
        <f t="shared" si="50"/>
        <v>1403391.6183393479</v>
      </c>
      <c r="P247" s="140">
        <f t="shared" si="50"/>
        <v>3275998.6699289018</v>
      </c>
      <c r="Q247" s="140">
        <f t="shared" si="48"/>
        <v>0</v>
      </c>
      <c r="R247" s="140">
        <f t="shared" si="48"/>
        <v>0</v>
      </c>
      <c r="S247" s="120"/>
      <c r="T247" s="138"/>
      <c r="U247" s="138"/>
      <c r="V247" s="138"/>
      <c r="W247" s="139"/>
      <c r="X247" s="126"/>
      <c r="Y247" s="127"/>
      <c r="Z247" s="127"/>
    </row>
    <row r="248" spans="1:26" ht="14" outlineLevel="1" x14ac:dyDescent="0.3">
      <c r="A248" s="198"/>
      <c r="B248" s="193"/>
      <c r="C248" s="18" t="s">
        <v>62</v>
      </c>
      <c r="D248" s="21" t="s">
        <v>76</v>
      </c>
      <c r="E248" s="140">
        <f>E257*E237/1000*0.933</f>
        <v>5506.4192608434523</v>
      </c>
      <c r="F248" s="140">
        <f t="shared" ref="F248:P248" si="51">F257*F237/1000*0.933</f>
        <v>24811.749053657506</v>
      </c>
      <c r="G248" s="140">
        <f t="shared" si="51"/>
        <v>68922.277199165197</v>
      </c>
      <c r="H248" s="140">
        <f t="shared" si="51"/>
        <v>25436.273614121412</v>
      </c>
      <c r="I248" s="140">
        <f t="shared" si="51"/>
        <v>33532.428357788216</v>
      </c>
      <c r="J248" s="140">
        <f t="shared" si="51"/>
        <v>46343.992021649596</v>
      </c>
      <c r="K248" s="140">
        <f>K257*K237/1000*0.933</f>
        <v>22669.430066463472</v>
      </c>
      <c r="L248" s="140">
        <f t="shared" si="51"/>
        <v>13043.181578229756</v>
      </c>
      <c r="M248" s="140">
        <f t="shared" si="51"/>
        <v>12083.393730780555</v>
      </c>
      <c r="N248" s="140">
        <f t="shared" si="51"/>
        <v>4734.9344004003897</v>
      </c>
      <c r="O248" s="140">
        <f t="shared" si="51"/>
        <v>47451.300121552311</v>
      </c>
      <c r="P248" s="140">
        <f t="shared" si="51"/>
        <v>13857.032770752665</v>
      </c>
      <c r="Q248" s="140">
        <f>Q257*Q237/1000*0.933</f>
        <v>0</v>
      </c>
      <c r="R248" s="140">
        <f>R257*R237/1000*0.933</f>
        <v>0</v>
      </c>
      <c r="S248" s="120"/>
      <c r="T248" s="138"/>
      <c r="U248" s="138"/>
      <c r="V248" s="138"/>
      <c r="W248" s="139"/>
      <c r="X248" s="126"/>
      <c r="Y248" s="127"/>
      <c r="Z248" s="127"/>
    </row>
    <row r="249" spans="1:26" ht="14" outlineLevel="1" x14ac:dyDescent="0.3">
      <c r="A249" s="198"/>
      <c r="B249" s="193"/>
      <c r="C249" s="18" t="s">
        <v>63</v>
      </c>
      <c r="D249" s="21" t="s">
        <v>76</v>
      </c>
      <c r="E249" s="140">
        <f>E258*E238/1000*0.853</f>
        <v>4470.5521590035605</v>
      </c>
      <c r="F249" s="140">
        <f t="shared" ref="F249:P249" si="52">F258*F238/1000*0.853</f>
        <v>5827.7696968898572</v>
      </c>
      <c r="G249" s="140">
        <f t="shared" si="52"/>
        <v>11833.79827170727</v>
      </c>
      <c r="H249" s="140">
        <f t="shared" si="52"/>
        <v>6443.8868643592923</v>
      </c>
      <c r="I249" s="140">
        <f t="shared" si="52"/>
        <v>1296.6124178484779</v>
      </c>
      <c r="J249" s="140">
        <f t="shared" si="52"/>
        <v>6008.6841878801588</v>
      </c>
      <c r="K249" s="140">
        <f t="shared" si="52"/>
        <v>2519.4371687617131</v>
      </c>
      <c r="L249" s="140">
        <f t="shared" si="52"/>
        <v>1511.2760596571759</v>
      </c>
      <c r="M249" s="140">
        <f t="shared" si="52"/>
        <v>1042.6101465519755</v>
      </c>
      <c r="N249" s="140">
        <f t="shared" si="52"/>
        <v>581.56399747240948</v>
      </c>
      <c r="O249" s="140">
        <f t="shared" si="52"/>
        <v>2720.8695030101321</v>
      </c>
      <c r="P249" s="140">
        <f t="shared" si="52"/>
        <v>2556.4618752930201</v>
      </c>
      <c r="Q249" s="140">
        <f>Q258*Q238/1000*0.853</f>
        <v>0</v>
      </c>
      <c r="R249" s="140">
        <f>R258*R238/1000*0.853</f>
        <v>0</v>
      </c>
      <c r="S249" s="120"/>
      <c r="T249" s="138"/>
      <c r="U249" s="138"/>
      <c r="V249" s="138"/>
      <c r="W249" s="139"/>
      <c r="X249" s="126"/>
      <c r="Y249" s="127"/>
      <c r="Z249" s="127"/>
    </row>
    <row r="250" spans="1:26" ht="14" outlineLevel="1" x14ac:dyDescent="0.3">
      <c r="A250" s="198"/>
      <c r="B250" s="193"/>
      <c r="C250" s="18" t="s">
        <v>64</v>
      </c>
      <c r="D250" s="21" t="s">
        <v>76</v>
      </c>
      <c r="E250" s="140">
        <f>E259*E239/1000</f>
        <v>0</v>
      </c>
      <c r="F250" s="140">
        <f t="shared" ref="F250:P251" si="53">F259*F239/1000</f>
        <v>0</v>
      </c>
      <c r="G250" s="140">
        <f t="shared" si="53"/>
        <v>0</v>
      </c>
      <c r="H250" s="140">
        <f t="shared" si="53"/>
        <v>0</v>
      </c>
      <c r="I250" s="140">
        <f t="shared" si="53"/>
        <v>0</v>
      </c>
      <c r="J250" s="140">
        <f t="shared" si="53"/>
        <v>0</v>
      </c>
      <c r="K250" s="140">
        <f t="shared" si="53"/>
        <v>0</v>
      </c>
      <c r="L250" s="140">
        <f t="shared" si="53"/>
        <v>0</v>
      </c>
      <c r="M250" s="140">
        <f t="shared" si="53"/>
        <v>0</v>
      </c>
      <c r="N250" s="140">
        <f t="shared" si="53"/>
        <v>0</v>
      </c>
      <c r="O250" s="140">
        <f t="shared" si="53"/>
        <v>0</v>
      </c>
      <c r="P250" s="140">
        <f t="shared" si="53"/>
        <v>0</v>
      </c>
      <c r="Q250" s="140">
        <f>Q259*Q239/1000</f>
        <v>0</v>
      </c>
      <c r="R250" s="140">
        <f>R259*R239/1000</f>
        <v>0</v>
      </c>
      <c r="S250" s="120"/>
      <c r="T250" s="138"/>
      <c r="U250" s="138"/>
      <c r="V250" s="138"/>
      <c r="W250" s="139"/>
      <c r="X250" s="126"/>
      <c r="Y250" s="127"/>
      <c r="Z250" s="127"/>
    </row>
    <row r="251" spans="1:26" ht="14" outlineLevel="1" x14ac:dyDescent="0.3">
      <c r="A251" s="198"/>
      <c r="B251" s="193"/>
      <c r="C251" s="18" t="s">
        <v>65</v>
      </c>
      <c r="D251" s="21" t="s">
        <v>76</v>
      </c>
      <c r="E251" s="140">
        <f>E260*E240/1000</f>
        <v>0</v>
      </c>
      <c r="F251" s="140">
        <f t="shared" si="53"/>
        <v>0</v>
      </c>
      <c r="G251" s="140">
        <f t="shared" si="53"/>
        <v>0</v>
      </c>
      <c r="H251" s="140">
        <f t="shared" si="53"/>
        <v>0</v>
      </c>
      <c r="I251" s="140">
        <f t="shared" si="53"/>
        <v>0</v>
      </c>
      <c r="J251" s="140">
        <f t="shared" si="53"/>
        <v>0</v>
      </c>
      <c r="K251" s="140">
        <f t="shared" si="53"/>
        <v>0</v>
      </c>
      <c r="L251" s="140">
        <f t="shared" si="53"/>
        <v>0</v>
      </c>
      <c r="M251" s="140">
        <f t="shared" si="53"/>
        <v>0</v>
      </c>
      <c r="N251" s="140">
        <f t="shared" si="53"/>
        <v>0</v>
      </c>
      <c r="O251" s="140">
        <f t="shared" si="53"/>
        <v>0</v>
      </c>
      <c r="P251" s="140">
        <f t="shared" si="53"/>
        <v>0</v>
      </c>
      <c r="Q251" s="140">
        <f>Q260*Q240/1000</f>
        <v>0</v>
      </c>
      <c r="R251" s="140">
        <f>R260*R240/1000</f>
        <v>0</v>
      </c>
      <c r="S251" s="120"/>
      <c r="T251" s="138"/>
      <c r="U251" s="138"/>
      <c r="V251" s="138"/>
      <c r="W251" s="139"/>
      <c r="X251" s="126"/>
      <c r="Y251" s="127"/>
      <c r="Z251" s="127"/>
    </row>
    <row r="252" spans="1:26" s="2" customFormat="1" ht="14" outlineLevel="1" x14ac:dyDescent="0.3">
      <c r="A252" s="198"/>
      <c r="B252" s="74"/>
      <c r="C252" s="59" t="s">
        <v>77</v>
      </c>
      <c r="D252" s="106" t="s">
        <v>76</v>
      </c>
      <c r="E252" s="141">
        <f>E22*E16</f>
        <v>1994170.9619999998</v>
      </c>
      <c r="F252" s="141">
        <f t="shared" ref="F252:R252" si="54">F22*F16</f>
        <v>14533788.750000004</v>
      </c>
      <c r="G252" s="141">
        <f t="shared" si="54"/>
        <v>22616221.823999997</v>
      </c>
      <c r="H252" s="141">
        <f t="shared" si="54"/>
        <v>15837784.875</v>
      </c>
      <c r="I252" s="141">
        <f>I22*I16</f>
        <v>3239956.92625</v>
      </c>
      <c r="J252" s="141">
        <f>J22*J16</f>
        <v>24770014.899999999</v>
      </c>
      <c r="K252" s="141">
        <f t="shared" si="54"/>
        <v>6962266.2240000004</v>
      </c>
      <c r="L252" s="141">
        <f t="shared" si="54"/>
        <v>7459319.9700000007</v>
      </c>
      <c r="M252" s="141">
        <f t="shared" si="54"/>
        <v>6791473.3499999996</v>
      </c>
      <c r="N252" s="141">
        <f t="shared" si="54"/>
        <v>2753508.33</v>
      </c>
      <c r="O252" s="141">
        <f t="shared" si="54"/>
        <v>11405268.520000001</v>
      </c>
      <c r="P252" s="141">
        <f t="shared" si="54"/>
        <v>8166917.2500000009</v>
      </c>
      <c r="Q252" s="141">
        <f>Q22*Q16</f>
        <v>934672.89999999991</v>
      </c>
      <c r="R252" s="141">
        <f t="shared" si="54"/>
        <v>2378739.9899999998</v>
      </c>
      <c r="S252" s="120"/>
      <c r="T252" s="141"/>
      <c r="U252" s="141"/>
      <c r="V252" s="141"/>
      <c r="W252" s="141"/>
      <c r="X252" s="126"/>
      <c r="Y252" s="142"/>
      <c r="Z252" s="142"/>
    </row>
    <row r="253" spans="1:26" ht="14" customHeight="1" outlineLevel="1" x14ac:dyDescent="0.3">
      <c r="A253" s="198"/>
      <c r="B253" s="193" t="s">
        <v>158</v>
      </c>
      <c r="C253" s="59" t="s">
        <v>68</v>
      </c>
      <c r="D253" s="21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3"/>
      <c r="T253" s="22"/>
      <c r="U253" s="22"/>
      <c r="V253" s="22"/>
      <c r="W253" s="60"/>
      <c r="X253" s="126"/>
      <c r="Y253" s="127"/>
      <c r="Z253" s="127"/>
    </row>
    <row r="254" spans="1:26" ht="14" outlineLevel="1" x14ac:dyDescent="0.3">
      <c r="A254" s="198"/>
      <c r="B254" s="193"/>
      <c r="C254" s="18" t="s">
        <v>58</v>
      </c>
      <c r="D254" s="21" t="s">
        <v>69</v>
      </c>
      <c r="E254" s="140">
        <f>IFERROR(E245/E$243*1000,0)</f>
        <v>476648.7195403942</v>
      </c>
      <c r="F254" s="140">
        <f t="shared" ref="F254:P254" si="55">IFERROR(F245/F$243*1000,0)</f>
        <v>2798418.8486271729</v>
      </c>
      <c r="G254" s="140">
        <f t="shared" si="55"/>
        <v>6044160.0105904629</v>
      </c>
      <c r="H254" s="140">
        <f t="shared" si="55"/>
        <v>3463143.3383766483</v>
      </c>
      <c r="I254" s="140">
        <f>IFERROR(I245/I$243*1000,0)</f>
        <v>427584.69321529928</v>
      </c>
      <c r="J254" s="140">
        <f t="shared" si="55"/>
        <v>341015.16744842072</v>
      </c>
      <c r="K254" s="140">
        <f>IFERROR(K245/K$243*1000,0)</f>
        <v>1841330.4399828778</v>
      </c>
      <c r="L254" s="140">
        <f t="shared" si="55"/>
        <v>2184498.8456158019</v>
      </c>
      <c r="M254" s="140">
        <f t="shared" si="55"/>
        <v>2076127.093057266</v>
      </c>
      <c r="N254" s="140">
        <f t="shared" si="55"/>
        <v>847446.22317675408</v>
      </c>
      <c r="O254" s="140">
        <f t="shared" si="55"/>
        <v>2786421.9861277714</v>
      </c>
      <c r="P254" s="140">
        <f t="shared" si="55"/>
        <v>1134931.8398093113</v>
      </c>
      <c r="Q254" s="140">
        <f>IFERROR(Q245/Q$243*1000,0)</f>
        <v>106093.63629832582</v>
      </c>
      <c r="R254" s="140">
        <f>IFERROR(R245/R$243*1000,0)</f>
        <v>279481.49016459129</v>
      </c>
      <c r="S254" s="141">
        <f>SUM(Q254:R254)</f>
        <v>385575.12646291708</v>
      </c>
      <c r="T254" s="140"/>
      <c r="U254" s="140"/>
      <c r="V254" s="140"/>
      <c r="W254" s="168"/>
      <c r="X254" s="66">
        <f t="shared" ref="X254:X260" si="56">SUM(E254:P254,S254:W254)</f>
        <v>24807302.332031101</v>
      </c>
      <c r="Y254" s="127"/>
      <c r="Z254" s="127"/>
    </row>
    <row r="255" spans="1:26" ht="14" outlineLevel="1" x14ac:dyDescent="0.3">
      <c r="A255" s="198"/>
      <c r="B255" s="193"/>
      <c r="C255" s="18" t="s">
        <v>60</v>
      </c>
      <c r="D255" s="21" t="s">
        <v>69</v>
      </c>
      <c r="E255" s="140">
        <f t="shared" ref="E255:Q256" si="57">IFERROR(E246/E$243*1000,0)</f>
        <v>58889.383803391771</v>
      </c>
      <c r="F255" s="140">
        <f t="shared" si="57"/>
        <v>491645.6867195823</v>
      </c>
      <c r="G255" s="140">
        <f t="shared" si="57"/>
        <v>617986.58953669714</v>
      </c>
      <c r="H255" s="140">
        <f t="shared" si="57"/>
        <v>640220.05881992518</v>
      </c>
      <c r="I255" s="140">
        <f t="shared" si="57"/>
        <v>0</v>
      </c>
      <c r="J255" s="140">
        <f t="shared" si="57"/>
        <v>431485.34024580527</v>
      </c>
      <c r="K255" s="140">
        <f t="shared" si="57"/>
        <v>189600.37747268233</v>
      </c>
      <c r="L255" s="140">
        <f t="shared" si="57"/>
        <v>0</v>
      </c>
      <c r="M255" s="140">
        <f t="shared" si="57"/>
        <v>0</v>
      </c>
      <c r="N255" s="140">
        <f t="shared" si="57"/>
        <v>0</v>
      </c>
      <c r="O255" s="140">
        <f t="shared" si="57"/>
        <v>220156.35641031197</v>
      </c>
      <c r="P255" s="140">
        <f t="shared" si="57"/>
        <v>230157.51870798544</v>
      </c>
      <c r="Q255" s="140">
        <f t="shared" si="57"/>
        <v>0</v>
      </c>
      <c r="R255" s="140">
        <f>IFERROR(R246/R$243*1000,0)</f>
        <v>0</v>
      </c>
      <c r="S255" s="141">
        <f>SUM(Q255:R255)</f>
        <v>0</v>
      </c>
      <c r="T255" s="140"/>
      <c r="U255" s="140"/>
      <c r="V255" s="140"/>
      <c r="W255" s="168"/>
      <c r="X255" s="66">
        <f t="shared" si="56"/>
        <v>2880141.3117163815</v>
      </c>
      <c r="Y255" s="127"/>
      <c r="Z255" s="127"/>
    </row>
    <row r="256" spans="1:26" ht="14" outlineLevel="1" x14ac:dyDescent="0.3">
      <c r="A256" s="198"/>
      <c r="B256" s="193"/>
      <c r="C256" s="18" t="s">
        <v>61</v>
      </c>
      <c r="D256" s="21" t="s">
        <v>69</v>
      </c>
      <c r="E256" s="140">
        <f t="shared" si="57"/>
        <v>29716.604617726851</v>
      </c>
      <c r="F256" s="140">
        <f t="shared" si="57"/>
        <v>675736.66383277928</v>
      </c>
      <c r="G256" s="140">
        <f t="shared" si="57"/>
        <v>33698.25291486302</v>
      </c>
      <c r="H256" s="140">
        <f t="shared" si="57"/>
        <v>374307.49035455665</v>
      </c>
      <c r="I256" s="140">
        <f t="shared" si="57"/>
        <v>523531.30409910384</v>
      </c>
      <c r="J256" s="140">
        <f t="shared" si="57"/>
        <v>5849129.485740317</v>
      </c>
      <c r="K256" s="140">
        <f t="shared" si="57"/>
        <v>0</v>
      </c>
      <c r="L256" s="140">
        <f t="shared" si="57"/>
        <v>0</v>
      </c>
      <c r="M256" s="140">
        <f t="shared" si="57"/>
        <v>0</v>
      </c>
      <c r="N256" s="140">
        <f t="shared" si="57"/>
        <v>0</v>
      </c>
      <c r="O256" s="140">
        <f t="shared" si="57"/>
        <v>423988.34766626725</v>
      </c>
      <c r="P256" s="140">
        <f t="shared" si="57"/>
        <v>917432.81511969189</v>
      </c>
      <c r="Q256" s="140">
        <f t="shared" si="57"/>
        <v>0</v>
      </c>
      <c r="R256" s="140">
        <f>IFERROR(R247/R$243*1000,0)</f>
        <v>0</v>
      </c>
      <c r="S256" s="141">
        <f>SUM(Q256:R256)</f>
        <v>0</v>
      </c>
      <c r="T256" s="140"/>
      <c r="U256" s="140"/>
      <c r="V256" s="140"/>
      <c r="W256" s="168"/>
      <c r="X256" s="66">
        <f t="shared" si="56"/>
        <v>8827540.9643453062</v>
      </c>
      <c r="Y256" s="127"/>
      <c r="Z256" s="127"/>
    </row>
    <row r="257" spans="1:26" ht="14" outlineLevel="1" x14ac:dyDescent="0.3">
      <c r="A257" s="198"/>
      <c r="B257" s="193"/>
      <c r="C257" s="18" t="s">
        <v>62</v>
      </c>
      <c r="D257" s="21" t="s">
        <v>69</v>
      </c>
      <c r="E257" s="138">
        <f>E$22*E265</f>
        <v>547.68399436756488</v>
      </c>
      <c r="F257" s="140">
        <f t="shared" ref="F257:S260" si="58">F$22*F265</f>
        <v>2467.8465596663045</v>
      </c>
      <c r="G257" s="140">
        <f t="shared" si="58"/>
        <v>7147.0315805505415</v>
      </c>
      <c r="H257" s="140">
        <f t="shared" si="58"/>
        <v>2641.4082644449031</v>
      </c>
      <c r="I257" s="140">
        <f t="shared" si="58"/>
        <v>3564.5189839854925</v>
      </c>
      <c r="J257" s="140">
        <f t="shared" si="58"/>
        <v>4887.8791816035464</v>
      </c>
      <c r="K257" s="140">
        <f>K$22*K265</f>
        <v>2258.9580417603329</v>
      </c>
      <c r="L257" s="140">
        <f t="shared" si="58"/>
        <v>1368.5590016394312</v>
      </c>
      <c r="M257" s="140">
        <f t="shared" si="58"/>
        <v>1283.0511870921966</v>
      </c>
      <c r="N257" s="140">
        <f t="shared" si="58"/>
        <v>502.76961411609648</v>
      </c>
      <c r="O257" s="140">
        <f t="shared" si="58"/>
        <v>4904.8936805874291</v>
      </c>
      <c r="P257" s="140">
        <f>P$22*P265</f>
        <v>1439.4383752877845</v>
      </c>
      <c r="Q257" s="140">
        <f t="shared" si="58"/>
        <v>0</v>
      </c>
      <c r="R257" s="140">
        <f t="shared" si="58"/>
        <v>0</v>
      </c>
      <c r="S257" s="140">
        <f t="shared" si="58"/>
        <v>0</v>
      </c>
      <c r="T257" s="140"/>
      <c r="U257" s="140"/>
      <c r="V257" s="140"/>
      <c r="W257" s="140"/>
      <c r="X257" s="66">
        <f t="shared" si="56"/>
        <v>33014.038465101621</v>
      </c>
      <c r="Y257" s="127"/>
      <c r="Z257" s="127"/>
    </row>
    <row r="258" spans="1:26" ht="14" outlineLevel="1" x14ac:dyDescent="0.3">
      <c r="A258" s="198"/>
      <c r="B258" s="193"/>
      <c r="C258" s="18" t="s">
        <v>63</v>
      </c>
      <c r="D258" s="21" t="s">
        <v>69</v>
      </c>
      <c r="E258" s="138">
        <f>E$22*E266</f>
        <v>454.05240563243495</v>
      </c>
      <c r="F258" s="140">
        <f t="shared" si="58"/>
        <v>591.89844033369627</v>
      </c>
      <c r="G258" s="140">
        <f t="shared" si="58"/>
        <v>1266.7414194494577</v>
      </c>
      <c r="H258" s="140">
        <f t="shared" si="58"/>
        <v>692.86223555509707</v>
      </c>
      <c r="I258" s="140">
        <f t="shared" si="58"/>
        <v>142.81236601450826</v>
      </c>
      <c r="J258" s="140">
        <f t="shared" si="58"/>
        <v>665.93581839645367</v>
      </c>
      <c r="K258" s="140">
        <f t="shared" si="58"/>
        <v>269.09795823966704</v>
      </c>
      <c r="L258" s="140">
        <f t="shared" si="58"/>
        <v>166.28049836056869</v>
      </c>
      <c r="M258" s="140">
        <f t="shared" si="58"/>
        <v>114.37131290780316</v>
      </c>
      <c r="N258" s="140">
        <f t="shared" si="58"/>
        <v>63.795885883903551</v>
      </c>
      <c r="O258" s="140">
        <f t="shared" si="58"/>
        <v>299.031119412571</v>
      </c>
      <c r="P258" s="140">
        <f t="shared" si="58"/>
        <v>279.91262471221563</v>
      </c>
      <c r="Q258" s="140">
        <f t="shared" si="58"/>
        <v>0</v>
      </c>
      <c r="R258" s="140">
        <f t="shared" si="58"/>
        <v>0</v>
      </c>
      <c r="S258" s="140">
        <f t="shared" si="58"/>
        <v>0</v>
      </c>
      <c r="T258" s="140"/>
      <c r="U258" s="140"/>
      <c r="V258" s="140"/>
      <c r="W258" s="140"/>
      <c r="X258" s="66">
        <f t="shared" si="56"/>
        <v>5006.7920848983767</v>
      </c>
      <c r="Y258" s="127"/>
      <c r="Z258" s="127"/>
    </row>
    <row r="259" spans="1:26" ht="14" outlineLevel="1" x14ac:dyDescent="0.3">
      <c r="A259" s="198"/>
      <c r="B259" s="193"/>
      <c r="C259" s="18" t="s">
        <v>64</v>
      </c>
      <c r="D259" s="21" t="s">
        <v>69</v>
      </c>
      <c r="E259" s="140">
        <f>E$22*E267</f>
        <v>0</v>
      </c>
      <c r="F259" s="140">
        <f t="shared" si="58"/>
        <v>0</v>
      </c>
      <c r="G259" s="140">
        <f t="shared" si="58"/>
        <v>0</v>
      </c>
      <c r="H259" s="140">
        <f t="shared" si="58"/>
        <v>0</v>
      </c>
      <c r="I259" s="140">
        <f t="shared" si="58"/>
        <v>0</v>
      </c>
      <c r="J259" s="140">
        <f t="shared" si="58"/>
        <v>0</v>
      </c>
      <c r="K259" s="140">
        <f t="shared" si="58"/>
        <v>0</v>
      </c>
      <c r="L259" s="140">
        <f t="shared" si="58"/>
        <v>0</v>
      </c>
      <c r="M259" s="140">
        <f t="shared" si="58"/>
        <v>0</v>
      </c>
      <c r="N259" s="140">
        <f t="shared" si="58"/>
        <v>0</v>
      </c>
      <c r="O259" s="140">
        <f t="shared" si="58"/>
        <v>0</v>
      </c>
      <c r="P259" s="140">
        <f t="shared" si="58"/>
        <v>0</v>
      </c>
      <c r="Q259" s="140">
        <f t="shared" si="58"/>
        <v>0</v>
      </c>
      <c r="R259" s="140">
        <f t="shared" si="58"/>
        <v>0</v>
      </c>
      <c r="S259" s="140">
        <f t="shared" si="58"/>
        <v>0</v>
      </c>
      <c r="T259" s="140"/>
      <c r="U259" s="140"/>
      <c r="V259" s="140"/>
      <c r="W259" s="140"/>
      <c r="X259" s="66">
        <f t="shared" si="56"/>
        <v>0</v>
      </c>
      <c r="Y259" s="127"/>
      <c r="Z259" s="127"/>
    </row>
    <row r="260" spans="1:26" ht="14" outlineLevel="1" x14ac:dyDescent="0.3">
      <c r="A260" s="198"/>
      <c r="B260" s="193"/>
      <c r="C260" s="18" t="s">
        <v>65</v>
      </c>
      <c r="D260" s="21" t="s">
        <v>69</v>
      </c>
      <c r="E260" s="140">
        <f>E$22*E268</f>
        <v>0</v>
      </c>
      <c r="F260" s="140">
        <f t="shared" si="58"/>
        <v>0</v>
      </c>
      <c r="G260" s="140">
        <f t="shared" si="58"/>
        <v>0</v>
      </c>
      <c r="H260" s="140">
        <f t="shared" si="58"/>
        <v>0</v>
      </c>
      <c r="I260" s="140">
        <f t="shared" si="58"/>
        <v>0</v>
      </c>
      <c r="J260" s="140">
        <f t="shared" si="58"/>
        <v>0</v>
      </c>
      <c r="K260" s="140">
        <f t="shared" si="58"/>
        <v>0</v>
      </c>
      <c r="L260" s="140">
        <f t="shared" si="58"/>
        <v>0</v>
      </c>
      <c r="M260" s="140">
        <f t="shared" si="58"/>
        <v>0</v>
      </c>
      <c r="N260" s="140">
        <f t="shared" si="58"/>
        <v>0</v>
      </c>
      <c r="O260" s="140">
        <f t="shared" si="58"/>
        <v>0</v>
      </c>
      <c r="P260" s="140">
        <f t="shared" si="58"/>
        <v>0</v>
      </c>
      <c r="Q260" s="140">
        <f t="shared" si="58"/>
        <v>0</v>
      </c>
      <c r="R260" s="140">
        <f t="shared" si="58"/>
        <v>0</v>
      </c>
      <c r="S260" s="140">
        <f t="shared" si="58"/>
        <v>0</v>
      </c>
      <c r="T260" s="140"/>
      <c r="U260" s="140"/>
      <c r="V260" s="140"/>
      <c r="W260" s="140"/>
      <c r="X260" s="66">
        <f t="shared" si="56"/>
        <v>0</v>
      </c>
      <c r="Y260" s="127"/>
      <c r="Z260" s="127"/>
    </row>
    <row r="261" spans="1:26" ht="14" outlineLevel="1" x14ac:dyDescent="0.3">
      <c r="A261" s="198"/>
      <c r="B261" s="193" t="s">
        <v>159</v>
      </c>
      <c r="C261" s="59" t="s">
        <v>71</v>
      </c>
      <c r="D261" s="21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3"/>
      <c r="T261" s="22"/>
      <c r="U261" s="22"/>
      <c r="V261" s="22"/>
      <c r="W261" s="60"/>
      <c r="X261" s="126"/>
      <c r="Y261" s="127"/>
      <c r="Z261" s="127"/>
    </row>
    <row r="262" spans="1:26" ht="14" outlineLevel="1" x14ac:dyDescent="0.3">
      <c r="A262" s="198"/>
      <c r="B262" s="193"/>
      <c r="C262" s="18" t="s">
        <v>58</v>
      </c>
      <c r="D262" s="21" t="s">
        <v>160</v>
      </c>
      <c r="E262" s="138">
        <f>IFERROR(E254/E$22/1000,0)</f>
        <v>0.66615150188867245</v>
      </c>
      <c r="F262" s="138">
        <f t="shared" ref="F262:R262" si="59">IFERROR(F254/F$22/1000,0)</f>
        <v>0.45729608980930964</v>
      </c>
      <c r="G262" s="138">
        <f t="shared" si="59"/>
        <v>0.71836499636850959</v>
      </c>
      <c r="H262" s="138">
        <f t="shared" si="59"/>
        <v>0.51932549239431058</v>
      </c>
      <c r="I262" s="138">
        <f t="shared" si="59"/>
        <v>0.32409107104359342</v>
      </c>
      <c r="J262" s="138">
        <f t="shared" si="59"/>
        <v>3.0700983688547488E-2</v>
      </c>
      <c r="K262" s="138">
        <f>IFERROR(K254/K$22/1000,0)</f>
        <v>0.72835824838645902</v>
      </c>
      <c r="L262" s="138">
        <f t="shared" si="59"/>
        <v>0.7116375509021633</v>
      </c>
      <c r="M262" s="138">
        <f t="shared" si="59"/>
        <v>0.74284158622652285</v>
      </c>
      <c r="N262" s="138">
        <f t="shared" si="59"/>
        <v>0.74788018611859886</v>
      </c>
      <c r="O262" s="138">
        <f t="shared" si="59"/>
        <v>0.6425354923178993</v>
      </c>
      <c r="P262" s="138">
        <f t="shared" si="59"/>
        <v>0.33004658147443749</v>
      </c>
      <c r="Q262" s="138">
        <f t="shared" si="59"/>
        <v>0.32917563488268986</v>
      </c>
      <c r="R262" s="138">
        <f t="shared" si="59"/>
        <v>0.23909499771975637</v>
      </c>
      <c r="S262" s="141"/>
      <c r="T262" s="138"/>
      <c r="U262" s="138"/>
      <c r="V262" s="138"/>
      <c r="W262" s="139"/>
      <c r="X262" s="126"/>
      <c r="Y262" s="127"/>
      <c r="Z262" s="127"/>
    </row>
    <row r="263" spans="1:26" ht="14" outlineLevel="1" x14ac:dyDescent="0.3">
      <c r="A263" s="198"/>
      <c r="B263" s="193"/>
      <c r="C263" s="18" t="s">
        <v>60</v>
      </c>
      <c r="D263" s="21" t="s">
        <v>160</v>
      </c>
      <c r="E263" s="138">
        <f t="shared" ref="E263:R264" si="60">IFERROR(E255/E$22/1000,0)</f>
        <v>8.2302227736506806E-2</v>
      </c>
      <c r="F263" s="138">
        <f t="shared" si="60"/>
        <v>8.0340957615680747E-2</v>
      </c>
      <c r="G263" s="138">
        <f t="shared" si="60"/>
        <v>7.3449401301496631E-2</v>
      </c>
      <c r="H263" s="138">
        <f t="shared" si="60"/>
        <v>9.6006016731384744E-2</v>
      </c>
      <c r="I263" s="138">
        <f t="shared" si="60"/>
        <v>0</v>
      </c>
      <c r="J263" s="138">
        <f t="shared" si="60"/>
        <v>3.8845851027249315E-2</v>
      </c>
      <c r="K263" s="138">
        <f t="shared" si="60"/>
        <v>7.4998487957815149E-2</v>
      </c>
      <c r="L263" s="138">
        <f t="shared" si="60"/>
        <v>0</v>
      </c>
      <c r="M263" s="138">
        <f t="shared" si="60"/>
        <v>0</v>
      </c>
      <c r="N263" s="138">
        <f t="shared" si="60"/>
        <v>0</v>
      </c>
      <c r="O263" s="138">
        <f t="shared" si="60"/>
        <v>5.0766995651507947E-2</v>
      </c>
      <c r="P263" s="138">
        <f t="shared" si="60"/>
        <v>6.6931510409446768E-2</v>
      </c>
      <c r="Q263" s="138">
        <f t="shared" si="60"/>
        <v>0</v>
      </c>
      <c r="R263" s="138">
        <f t="shared" si="60"/>
        <v>0</v>
      </c>
      <c r="S263" s="141">
        <f>SUM(Q263:R263)</f>
        <v>0</v>
      </c>
      <c r="T263" s="138"/>
      <c r="U263" s="138"/>
      <c r="V263" s="138"/>
      <c r="W263" s="139"/>
      <c r="X263" s="126"/>
      <c r="Y263" s="127"/>
      <c r="Z263" s="127"/>
    </row>
    <row r="264" spans="1:26" ht="14" outlineLevel="1" x14ac:dyDescent="0.3">
      <c r="A264" s="198"/>
      <c r="B264" s="193"/>
      <c r="C264" s="18" t="s">
        <v>61</v>
      </c>
      <c r="D264" s="21" t="s">
        <v>160</v>
      </c>
      <c r="E264" s="138">
        <f t="shared" si="60"/>
        <v>4.1531131807546973E-2</v>
      </c>
      <c r="F264" s="138">
        <f t="shared" si="60"/>
        <v>0.11042368952850305</v>
      </c>
      <c r="G264" s="138">
        <f t="shared" si="60"/>
        <v>4.0051297931217086E-3</v>
      </c>
      <c r="H264" s="138">
        <f t="shared" si="60"/>
        <v>5.6130342507387548E-2</v>
      </c>
      <c r="I264" s="138">
        <f t="shared" si="60"/>
        <v>0.39681453467019662</v>
      </c>
      <c r="J264" s="138">
        <f t="shared" si="60"/>
        <v>0.52658663330884425</v>
      </c>
      <c r="K264" s="138">
        <f t="shared" si="60"/>
        <v>0</v>
      </c>
      <c r="L264" s="138">
        <f t="shared" si="60"/>
        <v>0</v>
      </c>
      <c r="M264" s="138">
        <f t="shared" si="60"/>
        <v>0</v>
      </c>
      <c r="N264" s="138">
        <f t="shared" si="60"/>
        <v>0</v>
      </c>
      <c r="O264" s="138">
        <f t="shared" si="60"/>
        <v>9.7769671306457126E-2</v>
      </c>
      <c r="P264" s="138">
        <f t="shared" si="60"/>
        <v>0.26679625484258063</v>
      </c>
      <c r="Q264" s="138">
        <f t="shared" si="60"/>
        <v>0</v>
      </c>
      <c r="R264" s="138">
        <f t="shared" si="60"/>
        <v>0</v>
      </c>
      <c r="S264" s="141">
        <f>SUM(Q264:R264)</f>
        <v>0</v>
      </c>
      <c r="T264" s="138"/>
      <c r="U264" s="138"/>
      <c r="V264" s="138"/>
      <c r="W264" s="139"/>
      <c r="X264" s="126"/>
      <c r="Y264" s="127"/>
      <c r="Z264" s="127"/>
    </row>
    <row r="265" spans="1:26" ht="14" outlineLevel="1" x14ac:dyDescent="0.3">
      <c r="A265" s="198"/>
      <c r="B265" s="193"/>
      <c r="C265" s="18" t="s">
        <v>62</v>
      </c>
      <c r="D265" s="21" t="s">
        <v>160</v>
      </c>
      <c r="E265" s="138">
        <f>IFERROR(E$17*E63/SUM(E$63:E$66),0)</f>
        <v>0.76542850206360757</v>
      </c>
      <c r="F265" s="138">
        <f t="shared" ref="F265:S268" si="61">IFERROR(F$17*F63/SUM(F$63:F$66),0)</f>
        <v>0.403276508281949</v>
      </c>
      <c r="G265" s="138">
        <f t="shared" si="61"/>
        <v>0.84944430763113554</v>
      </c>
      <c r="H265" s="138">
        <f t="shared" si="61"/>
        <v>0.39609987618654563</v>
      </c>
      <c r="I265" s="138">
        <f t="shared" si="61"/>
        <v>2.7017542807440811</v>
      </c>
      <c r="J265" s="138">
        <f t="shared" si="61"/>
        <v>0.44004699306724715</v>
      </c>
      <c r="K265" s="138">
        <f t="shared" si="61"/>
        <v>0.89355538079865826</v>
      </c>
      <c r="L265" s="138">
        <f t="shared" si="61"/>
        <v>0.44583130732543408</v>
      </c>
      <c r="M265" s="138">
        <f t="shared" si="61"/>
        <v>0.45907776176932774</v>
      </c>
      <c r="N265" s="138">
        <f t="shared" si="61"/>
        <v>0.44369946115329689</v>
      </c>
      <c r="O265" s="138">
        <f t="shared" si="61"/>
        <v>1.131044863812197</v>
      </c>
      <c r="P265" s="138">
        <f t="shared" si="61"/>
        <v>0.4185993364030336</v>
      </c>
      <c r="Q265" s="138">
        <f t="shared" si="61"/>
        <v>0</v>
      </c>
      <c r="R265" s="138">
        <f t="shared" si="61"/>
        <v>0</v>
      </c>
      <c r="S265" s="138">
        <f t="shared" si="61"/>
        <v>0</v>
      </c>
      <c r="T265" s="138"/>
      <c r="U265" s="138"/>
      <c r="V265" s="138"/>
      <c r="W265" s="138"/>
      <c r="X265" s="126"/>
      <c r="Y265" s="127"/>
      <c r="Z265" s="127"/>
    </row>
    <row r="266" spans="1:26" ht="14" outlineLevel="1" x14ac:dyDescent="0.3">
      <c r="A266" s="198"/>
      <c r="B266" s="193"/>
      <c r="C266" s="18" t="s">
        <v>63</v>
      </c>
      <c r="D266" s="21" t="s">
        <v>160</v>
      </c>
      <c r="E266" s="138">
        <f>IFERROR(E$17*E64/SUM(E$63:E$66),0)</f>
        <v>0.63457149793639223</v>
      </c>
      <c r="F266" s="138">
        <f t="shared" si="61"/>
        <v>9.672349171805103E-2</v>
      </c>
      <c r="G266" s="138">
        <f t="shared" si="61"/>
        <v>0.15055569236886446</v>
      </c>
      <c r="H266" s="138">
        <f t="shared" si="61"/>
        <v>0.1039001238134544</v>
      </c>
      <c r="I266" s="138">
        <f t="shared" si="61"/>
        <v>0.10824571925591928</v>
      </c>
      <c r="J266" s="138">
        <f t="shared" si="61"/>
        <v>5.9953006932752864E-2</v>
      </c>
      <c r="K266" s="138">
        <f t="shared" si="61"/>
        <v>0.10644461920134167</v>
      </c>
      <c r="L266" s="138">
        <f t="shared" si="61"/>
        <v>5.4168692674565873E-2</v>
      </c>
      <c r="M266" s="138">
        <f t="shared" si="61"/>
        <v>4.0922238230672245E-2</v>
      </c>
      <c r="N266" s="138">
        <f t="shared" si="61"/>
        <v>5.6300538846703115E-2</v>
      </c>
      <c r="O266" s="138">
        <f t="shared" si="61"/>
        <v>6.895513618780294E-2</v>
      </c>
      <c r="P266" s="138">
        <f t="shared" si="61"/>
        <v>8.1400663596966419E-2</v>
      </c>
      <c r="Q266" s="138">
        <f t="shared" si="61"/>
        <v>0</v>
      </c>
      <c r="R266" s="138">
        <f t="shared" si="61"/>
        <v>0</v>
      </c>
      <c r="S266" s="138">
        <f t="shared" si="61"/>
        <v>0</v>
      </c>
      <c r="T266" s="138"/>
      <c r="U266" s="138"/>
      <c r="V266" s="138"/>
      <c r="W266" s="138"/>
      <c r="X266" s="126"/>
      <c r="Y266" s="127"/>
      <c r="Z266" s="127"/>
    </row>
    <row r="267" spans="1:26" ht="14" outlineLevel="1" x14ac:dyDescent="0.3">
      <c r="A267" s="198"/>
      <c r="B267" s="193"/>
      <c r="C267" s="18" t="s">
        <v>64</v>
      </c>
      <c r="D267" s="21" t="s">
        <v>160</v>
      </c>
      <c r="E267" s="138">
        <f>IFERROR(E$17*E65/SUM(E$63:E$66),0)</f>
        <v>0</v>
      </c>
      <c r="F267" s="138">
        <f t="shared" si="61"/>
        <v>0</v>
      </c>
      <c r="G267" s="138">
        <f t="shared" si="61"/>
        <v>0</v>
      </c>
      <c r="H267" s="138">
        <f t="shared" si="61"/>
        <v>0</v>
      </c>
      <c r="I267" s="138">
        <f t="shared" si="61"/>
        <v>0</v>
      </c>
      <c r="J267" s="138">
        <f t="shared" si="61"/>
        <v>0</v>
      </c>
      <c r="K267" s="138">
        <f t="shared" si="61"/>
        <v>0</v>
      </c>
      <c r="L267" s="138">
        <f t="shared" si="61"/>
        <v>0</v>
      </c>
      <c r="M267" s="138">
        <f t="shared" si="61"/>
        <v>0</v>
      </c>
      <c r="N267" s="138">
        <f t="shared" si="61"/>
        <v>0</v>
      </c>
      <c r="O267" s="138">
        <f t="shared" si="61"/>
        <v>0</v>
      </c>
      <c r="P267" s="138">
        <f t="shared" si="61"/>
        <v>0</v>
      </c>
      <c r="Q267" s="138">
        <f t="shared" si="61"/>
        <v>0</v>
      </c>
      <c r="R267" s="138">
        <f t="shared" si="61"/>
        <v>0</v>
      </c>
      <c r="S267" s="138">
        <f t="shared" si="61"/>
        <v>0</v>
      </c>
      <c r="T267" s="138"/>
      <c r="U267" s="138"/>
      <c r="V267" s="138"/>
      <c r="W267" s="138"/>
      <c r="X267" s="126"/>
      <c r="Y267" s="127"/>
      <c r="Z267" s="127"/>
    </row>
    <row r="268" spans="1:26" ht="14" outlineLevel="1" x14ac:dyDescent="0.3">
      <c r="A268" s="198"/>
      <c r="B268" s="193"/>
      <c r="C268" s="18" t="s">
        <v>65</v>
      </c>
      <c r="D268" s="21" t="s">
        <v>160</v>
      </c>
      <c r="E268" s="138">
        <f>IFERROR(E$17*E66/SUM(E$63:E$66),0)</f>
        <v>0</v>
      </c>
      <c r="F268" s="138">
        <f t="shared" si="61"/>
        <v>0</v>
      </c>
      <c r="G268" s="138">
        <f t="shared" si="61"/>
        <v>0</v>
      </c>
      <c r="H268" s="138">
        <f t="shared" si="61"/>
        <v>0</v>
      </c>
      <c r="I268" s="138">
        <f t="shared" si="61"/>
        <v>0</v>
      </c>
      <c r="J268" s="138">
        <f t="shared" si="61"/>
        <v>0</v>
      </c>
      <c r="K268" s="138">
        <f t="shared" si="61"/>
        <v>0</v>
      </c>
      <c r="L268" s="138">
        <f t="shared" si="61"/>
        <v>0</v>
      </c>
      <c r="M268" s="138">
        <f t="shared" si="61"/>
        <v>0</v>
      </c>
      <c r="N268" s="138">
        <f t="shared" si="61"/>
        <v>0</v>
      </c>
      <c r="O268" s="138">
        <f t="shared" si="61"/>
        <v>0</v>
      </c>
      <c r="P268" s="138">
        <f t="shared" si="61"/>
        <v>0</v>
      </c>
      <c r="Q268" s="138">
        <f t="shared" si="61"/>
        <v>0</v>
      </c>
      <c r="R268" s="138">
        <f t="shared" si="61"/>
        <v>0</v>
      </c>
      <c r="S268" s="138">
        <f t="shared" si="61"/>
        <v>0</v>
      </c>
      <c r="T268" s="138"/>
      <c r="U268" s="138"/>
      <c r="V268" s="138"/>
      <c r="W268" s="138"/>
      <c r="X268" s="126"/>
      <c r="Y268" s="127"/>
      <c r="Z268" s="127"/>
    </row>
    <row r="269" spans="1:26" ht="14" outlineLevel="1" x14ac:dyDescent="0.3">
      <c r="A269" s="198"/>
      <c r="B269" s="193" t="s">
        <v>161</v>
      </c>
      <c r="C269" s="59" t="s">
        <v>81</v>
      </c>
      <c r="D269" s="21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3"/>
      <c r="T269" s="22"/>
      <c r="U269" s="22"/>
      <c r="V269" s="22"/>
      <c r="W269" s="60"/>
      <c r="X269" s="126"/>
      <c r="Y269" s="127"/>
      <c r="Z269" s="127"/>
    </row>
    <row r="270" spans="1:26" ht="14" outlineLevel="1" x14ac:dyDescent="0.3">
      <c r="A270" s="198"/>
      <c r="B270" s="193"/>
      <c r="C270" s="18" t="s">
        <v>58</v>
      </c>
      <c r="D270" s="21" t="s">
        <v>82</v>
      </c>
      <c r="E270" s="138">
        <f>E112/(1-E$18)+E115</f>
        <v>4166.1659512840852</v>
      </c>
      <c r="F270" s="138">
        <f t="shared" ref="F270:P270" si="62">F112/(1-F$18)+F115</f>
        <v>4183.6819194075506</v>
      </c>
      <c r="G270" s="138">
        <f t="shared" si="62"/>
        <v>3878.5961115339805</v>
      </c>
      <c r="H270" s="138">
        <f t="shared" si="62"/>
        <v>3618.7408541261716</v>
      </c>
      <c r="I270" s="138">
        <f t="shared" si="62"/>
        <v>2479.4696987686066</v>
      </c>
      <c r="J270" s="138">
        <f t="shared" si="62"/>
        <v>2261.3554769800785</v>
      </c>
      <c r="K270" s="138">
        <f>K112/(1-K$18)+K115</f>
        <v>4419.6332819625704</v>
      </c>
      <c r="L270" s="138">
        <f t="shared" si="62"/>
        <v>4439.3329597564725</v>
      </c>
      <c r="M270" s="138">
        <f t="shared" si="62"/>
        <v>5877.6579016621909</v>
      </c>
      <c r="N270" s="138">
        <f>N112/(1-N$18)+N115</f>
        <v>5868.5244420885028</v>
      </c>
      <c r="O270" s="138">
        <f t="shared" si="62"/>
        <v>3405.6508508341253</v>
      </c>
      <c r="P270" s="138">
        <f t="shared" si="62"/>
        <v>3369.8876683495246</v>
      </c>
      <c r="Q270" s="138">
        <f>Q112+Q115</f>
        <v>26.89443690575397</v>
      </c>
      <c r="R270" s="138">
        <f>R112+R115</f>
        <v>21.44181974800447</v>
      </c>
      <c r="S270" s="120"/>
      <c r="T270" s="138"/>
      <c r="U270" s="138"/>
      <c r="V270" s="138"/>
      <c r="W270" s="139"/>
      <c r="X270" s="126"/>
      <c r="Y270" s="127"/>
      <c r="Z270" s="127"/>
    </row>
    <row r="271" spans="1:26" ht="14" outlineLevel="1" x14ac:dyDescent="0.3">
      <c r="A271" s="198"/>
      <c r="B271" s="193"/>
      <c r="C271" s="18" t="s">
        <v>60</v>
      </c>
      <c r="D271" s="21" t="s">
        <v>82</v>
      </c>
      <c r="E271" s="138">
        <f>E131</f>
        <v>15879.809626987466</v>
      </c>
      <c r="F271" s="138">
        <f t="shared" ref="F271:R271" si="63">F131</f>
        <v>15894.943147050217</v>
      </c>
      <c r="G271" s="138">
        <f t="shared" si="63"/>
        <v>15485.794884725279</v>
      </c>
      <c r="H271" s="138">
        <f t="shared" si="63"/>
        <v>15312.98768482905</v>
      </c>
      <c r="I271" s="138">
        <f t="shared" si="63"/>
        <v>0</v>
      </c>
      <c r="J271" s="138">
        <f t="shared" si="63"/>
        <v>15048.269983616745</v>
      </c>
      <c r="K271" s="138">
        <f t="shared" si="63"/>
        <v>15852.097009183295</v>
      </c>
      <c r="L271" s="138">
        <f t="shared" si="63"/>
        <v>0</v>
      </c>
      <c r="M271" s="138">
        <f t="shared" si="63"/>
        <v>0</v>
      </c>
      <c r="N271" s="138">
        <f t="shared" si="63"/>
        <v>0</v>
      </c>
      <c r="O271" s="138">
        <f t="shared" si="63"/>
        <v>15272.605200000007</v>
      </c>
      <c r="P271" s="138">
        <f t="shared" si="63"/>
        <v>15272.605200000005</v>
      </c>
      <c r="Q271" s="138">
        <f t="shared" si="63"/>
        <v>0</v>
      </c>
      <c r="R271" s="138">
        <f t="shared" si="63"/>
        <v>0</v>
      </c>
      <c r="S271" s="120"/>
      <c r="T271" s="138"/>
      <c r="U271" s="138"/>
      <c r="V271" s="138"/>
      <c r="W271" s="138"/>
      <c r="X271" s="126"/>
      <c r="Y271" s="127"/>
      <c r="Z271" s="127"/>
    </row>
    <row r="272" spans="1:26" ht="14" outlineLevel="1" x14ac:dyDescent="0.3">
      <c r="A272" s="198"/>
      <c r="B272" s="193"/>
      <c r="C272" s="18" t="s">
        <v>61</v>
      </c>
      <c r="D272" s="21" t="s">
        <v>82</v>
      </c>
      <c r="E272" s="138">
        <f>E147</f>
        <v>4362.0673746870507</v>
      </c>
      <c r="F272" s="138">
        <f t="shared" ref="F272:S272" si="64">F147</f>
        <v>4377.2008947498016</v>
      </c>
      <c r="G272" s="138">
        <f t="shared" si="64"/>
        <v>3340.0257853931698</v>
      </c>
      <c r="H272" s="138">
        <f t="shared" si="64"/>
        <v>3535.9182008256066</v>
      </c>
      <c r="I272" s="138">
        <f t="shared" si="64"/>
        <v>4531.4163776773476</v>
      </c>
      <c r="J272" s="138">
        <f t="shared" si="64"/>
        <v>4315.8328560579857</v>
      </c>
      <c r="K272" s="138">
        <f t="shared" si="64"/>
        <v>0</v>
      </c>
      <c r="L272" s="138">
        <f t="shared" si="64"/>
        <v>0</v>
      </c>
      <c r="M272" s="138">
        <f t="shared" si="64"/>
        <v>0</v>
      </c>
      <c r="N272" s="138">
        <f t="shared" si="64"/>
        <v>0</v>
      </c>
      <c r="O272" s="138">
        <f t="shared" si="64"/>
        <v>3932.87</v>
      </c>
      <c r="P272" s="138">
        <f t="shared" si="64"/>
        <v>3990.2453085889206</v>
      </c>
      <c r="Q272" s="138">
        <f t="shared" si="64"/>
        <v>0</v>
      </c>
      <c r="R272" s="138">
        <f t="shared" si="64"/>
        <v>0</v>
      </c>
      <c r="S272" s="138">
        <f t="shared" si="64"/>
        <v>0</v>
      </c>
      <c r="T272" s="138"/>
      <c r="U272" s="138"/>
      <c r="V272" s="138"/>
      <c r="W272" s="138"/>
      <c r="X272" s="126"/>
      <c r="Y272" s="127"/>
      <c r="Z272" s="127"/>
    </row>
    <row r="273" spans="1:26" ht="14" outlineLevel="1" x14ac:dyDescent="0.3">
      <c r="A273" s="198"/>
      <c r="B273" s="193"/>
      <c r="C273" s="18" t="s">
        <v>62</v>
      </c>
      <c r="D273" s="21" t="s">
        <v>83</v>
      </c>
      <c r="E273" s="138">
        <f>E174</f>
        <v>53549.468549999998</v>
      </c>
      <c r="F273" s="138">
        <f t="shared" ref="F273:Q273" si="65">F174</f>
        <v>53549.468549999998</v>
      </c>
      <c r="G273" s="138">
        <f t="shared" si="65"/>
        <v>58734.038747716913</v>
      </c>
      <c r="H273" s="138">
        <f t="shared" si="65"/>
        <v>56257.075676478242</v>
      </c>
      <c r="I273" s="138">
        <f t="shared" si="65"/>
        <v>62316.530346865678</v>
      </c>
      <c r="J273" s="138">
        <f t="shared" si="65"/>
        <v>60185.245395522892</v>
      </c>
      <c r="K273" s="138">
        <f t="shared" si="65"/>
        <v>57215.725249633375</v>
      </c>
      <c r="L273" s="138">
        <f t="shared" si="65"/>
        <v>59997.45003439</v>
      </c>
      <c r="M273" s="138">
        <f t="shared" si="65"/>
        <v>55667.821600161304</v>
      </c>
      <c r="N273" s="138">
        <f t="shared" si="65"/>
        <v>55638.402558490874</v>
      </c>
      <c r="O273" s="138">
        <f t="shared" si="65"/>
        <v>59339.131486075996</v>
      </c>
      <c r="P273" s="138">
        <f t="shared" si="65"/>
        <v>59339.131486075996</v>
      </c>
      <c r="Q273" s="138">
        <f t="shared" si="65"/>
        <v>0</v>
      </c>
      <c r="R273" s="138">
        <f>R174</f>
        <v>0</v>
      </c>
      <c r="S273" s="120"/>
      <c r="T273" s="138"/>
      <c r="U273" s="138"/>
      <c r="V273" s="138"/>
      <c r="W273" s="139"/>
      <c r="X273" s="126"/>
      <c r="Y273" s="127"/>
      <c r="Z273" s="127"/>
    </row>
    <row r="274" spans="1:26" ht="14" outlineLevel="1" x14ac:dyDescent="0.3">
      <c r="A274" s="198"/>
      <c r="B274" s="193"/>
      <c r="C274" s="18" t="s">
        <v>63</v>
      </c>
      <c r="D274" s="21" t="s">
        <v>83</v>
      </c>
      <c r="E274" s="138">
        <f>E187</f>
        <v>78091.920370000007</v>
      </c>
      <c r="F274" s="138">
        <f t="shared" ref="F274:Q274" si="66">F187</f>
        <v>78091.920370000007</v>
      </c>
      <c r="G274" s="138">
        <f t="shared" si="66"/>
        <v>72947.6671378584</v>
      </c>
      <c r="H274" s="138">
        <f t="shared" si="66"/>
        <v>73975.661911022864</v>
      </c>
      <c r="I274" s="138">
        <f t="shared" si="66"/>
        <v>58121.034379513192</v>
      </c>
      <c r="J274" s="138">
        <f t="shared" si="66"/>
        <v>58369.549840444386</v>
      </c>
      <c r="K274" s="138">
        <f t="shared" si="66"/>
        <v>72520.5285</v>
      </c>
      <c r="L274" s="138">
        <f t="shared" si="66"/>
        <v>70136.357577200004</v>
      </c>
      <c r="M274" s="138">
        <f t="shared" si="66"/>
        <v>61509.881060860076</v>
      </c>
      <c r="N274" s="138">
        <f t="shared" si="66"/>
        <v>61509.881060860076</v>
      </c>
      <c r="O274" s="138">
        <f t="shared" si="66"/>
        <v>69723.184314611819</v>
      </c>
      <c r="P274" s="138">
        <f t="shared" si="66"/>
        <v>69723.184314611819</v>
      </c>
      <c r="Q274" s="138">
        <f t="shared" si="66"/>
        <v>0</v>
      </c>
      <c r="R274" s="138">
        <f>R187</f>
        <v>0</v>
      </c>
      <c r="S274" s="120"/>
      <c r="T274" s="138"/>
      <c r="U274" s="138"/>
      <c r="V274" s="138"/>
      <c r="W274" s="139"/>
      <c r="X274" s="126"/>
      <c r="Y274" s="127"/>
      <c r="Z274" s="127"/>
    </row>
    <row r="275" spans="1:26" ht="14" outlineLevel="1" x14ac:dyDescent="0.3">
      <c r="A275" s="198"/>
      <c r="B275" s="193"/>
      <c r="C275" s="18" t="s">
        <v>64</v>
      </c>
      <c r="D275" s="21" t="s">
        <v>83</v>
      </c>
      <c r="E275" s="138">
        <f>E200</f>
        <v>0</v>
      </c>
      <c r="F275" s="138">
        <f t="shared" ref="F275:Q275" si="67">F200</f>
        <v>0</v>
      </c>
      <c r="G275" s="138">
        <f t="shared" si="67"/>
        <v>0</v>
      </c>
      <c r="H275" s="138">
        <f t="shared" si="67"/>
        <v>0</v>
      </c>
      <c r="I275" s="138">
        <f t="shared" si="67"/>
        <v>0</v>
      </c>
      <c r="J275" s="138">
        <f t="shared" si="67"/>
        <v>0</v>
      </c>
      <c r="K275" s="138">
        <f t="shared" si="67"/>
        <v>0</v>
      </c>
      <c r="L275" s="138">
        <f t="shared" si="67"/>
        <v>0</v>
      </c>
      <c r="M275" s="138">
        <f t="shared" si="67"/>
        <v>0</v>
      </c>
      <c r="N275" s="138">
        <f t="shared" si="67"/>
        <v>0</v>
      </c>
      <c r="O275" s="138">
        <f t="shared" si="67"/>
        <v>0</v>
      </c>
      <c r="P275" s="138">
        <f t="shared" si="67"/>
        <v>0</v>
      </c>
      <c r="Q275" s="138">
        <f t="shared" si="67"/>
        <v>0</v>
      </c>
      <c r="R275" s="138">
        <f>R200</f>
        <v>0</v>
      </c>
      <c r="S275" s="120"/>
      <c r="T275" s="138"/>
      <c r="U275" s="138"/>
      <c r="V275" s="138"/>
      <c r="W275" s="139"/>
      <c r="X275" s="126"/>
      <c r="Y275" s="127"/>
      <c r="Z275" s="127"/>
    </row>
    <row r="276" spans="1:26" ht="14" outlineLevel="1" x14ac:dyDescent="0.3">
      <c r="A276" s="198"/>
      <c r="B276" s="193"/>
      <c r="C276" s="18" t="s">
        <v>65</v>
      </c>
      <c r="D276" s="21" t="s">
        <v>83</v>
      </c>
      <c r="E276" s="138">
        <f>E213</f>
        <v>0</v>
      </c>
      <c r="F276" s="138">
        <f t="shared" ref="F276:Q276" si="68">F213</f>
        <v>0</v>
      </c>
      <c r="G276" s="138">
        <f t="shared" si="68"/>
        <v>111625.44755797101</v>
      </c>
      <c r="H276" s="138">
        <f t="shared" si="68"/>
        <v>111625.44755797101</v>
      </c>
      <c r="I276" s="138">
        <f t="shared" si="68"/>
        <v>0</v>
      </c>
      <c r="J276" s="138">
        <f t="shared" si="68"/>
        <v>0</v>
      </c>
      <c r="K276" s="138">
        <f t="shared" si="68"/>
        <v>0</v>
      </c>
      <c r="L276" s="138">
        <f t="shared" si="68"/>
        <v>0</v>
      </c>
      <c r="M276" s="138">
        <f t="shared" si="68"/>
        <v>61509.881060860076</v>
      </c>
      <c r="N276" s="138">
        <f t="shared" si="68"/>
        <v>61509.881060860076</v>
      </c>
      <c r="O276" s="138">
        <f t="shared" si="68"/>
        <v>0</v>
      </c>
      <c r="P276" s="138">
        <f t="shared" si="68"/>
        <v>0</v>
      </c>
      <c r="Q276" s="138">
        <f t="shared" si="68"/>
        <v>0</v>
      </c>
      <c r="R276" s="138">
        <f>R213</f>
        <v>0</v>
      </c>
      <c r="S276" s="120"/>
      <c r="T276" s="138"/>
      <c r="U276" s="138"/>
      <c r="V276" s="138"/>
      <c r="W276" s="139"/>
      <c r="X276" s="126"/>
      <c r="Y276" s="127"/>
      <c r="Z276" s="127"/>
    </row>
    <row r="277" spans="1:26" ht="14" outlineLevel="1" x14ac:dyDescent="0.3">
      <c r="A277" s="198"/>
      <c r="B277" s="74"/>
      <c r="C277" s="18"/>
      <c r="D277" s="21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3"/>
      <c r="T277" s="22"/>
      <c r="U277" s="22"/>
      <c r="V277" s="22"/>
      <c r="W277" s="60"/>
      <c r="X277" s="126"/>
      <c r="Y277" s="127"/>
      <c r="Z277" s="127"/>
    </row>
    <row r="278" spans="1:26" ht="14" customHeight="1" outlineLevel="1" x14ac:dyDescent="0.3">
      <c r="A278" s="198"/>
      <c r="B278" s="193" t="s">
        <v>162</v>
      </c>
      <c r="C278" s="59" t="s">
        <v>162</v>
      </c>
      <c r="D278" s="21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3"/>
      <c r="T278" s="22"/>
      <c r="U278" s="22"/>
      <c r="V278" s="22"/>
      <c r="W278" s="60"/>
      <c r="X278" s="126"/>
      <c r="Y278" s="127"/>
      <c r="Z278" s="127"/>
    </row>
    <row r="279" spans="1:26" ht="14" outlineLevel="1" x14ac:dyDescent="0.3">
      <c r="A279" s="198"/>
      <c r="B279" s="193"/>
      <c r="C279" s="18" t="s">
        <v>58</v>
      </c>
      <c r="D279" s="21" t="s">
        <v>17</v>
      </c>
      <c r="E279" s="138">
        <f>E254*E270/10^7</f>
        <v>198.57976660723477</v>
      </c>
      <c r="F279" s="138">
        <f>F254*F270/10^7</f>
        <v>1170.7694339930797</v>
      </c>
      <c r="G279" s="138">
        <f t="shared" ref="G279:P279" si="69">G254*G270/10^7</f>
        <v>2344.2855514565354</v>
      </c>
      <c r="H279" s="138">
        <f t="shared" si="69"/>
        <v>1253.2218282278473</v>
      </c>
      <c r="I279" s="138">
        <f>I254*I270/10^7</f>
        <v>106.01832904846052</v>
      </c>
      <c r="J279" s="138">
        <f t="shared" si="69"/>
        <v>77.115651664276484</v>
      </c>
      <c r="K279" s="138">
        <f>K254*K270/10^7</f>
        <v>813.80052956391103</v>
      </c>
      <c r="L279" s="138">
        <f t="shared" si="69"/>
        <v>969.77177258921949</v>
      </c>
      <c r="M279" s="138">
        <f t="shared" si="69"/>
        <v>1220.2764813362994</v>
      </c>
      <c r="N279" s="138">
        <f>N254*N270/10^7</f>
        <v>497.32588740683701</v>
      </c>
      <c r="O279" s="138">
        <f t="shared" si="69"/>
        <v>948.95804078389585</v>
      </c>
      <c r="P279" s="138">
        <f t="shared" si="69"/>
        <v>382.45928113906365</v>
      </c>
      <c r="Q279" s="138">
        <f t="shared" ref="Q279:R285" si="70">Q254*Q270/10000</f>
        <v>285.33286075273327</v>
      </c>
      <c r="R279" s="138">
        <f t="shared" si="70"/>
        <v>599.25917350128509</v>
      </c>
      <c r="S279" s="141">
        <f>SUM(Q279:R279)</f>
        <v>884.59203425401836</v>
      </c>
      <c r="T279" s="138"/>
      <c r="U279" s="138"/>
      <c r="V279" s="138"/>
      <c r="W279" s="139"/>
      <c r="X279" s="66">
        <f t="shared" ref="X279:X290" si="71">SUM(E279:P279,S279:W279)</f>
        <v>10867.174588070679</v>
      </c>
      <c r="Y279" s="127"/>
      <c r="Z279" s="127"/>
    </row>
    <row r="280" spans="1:26" ht="14" outlineLevel="1" x14ac:dyDescent="0.3">
      <c r="A280" s="198"/>
      <c r="B280" s="193"/>
      <c r="C280" s="18" t="s">
        <v>60</v>
      </c>
      <c r="D280" s="21" t="s">
        <v>17</v>
      </c>
      <c r="E280" s="138">
        <f>E255*E271/10^7</f>
        <v>93.515220384846046</v>
      </c>
      <c r="F280" s="138">
        <f>F255*F271/10^7</f>
        <v>781.46802389002232</v>
      </c>
      <c r="G280" s="138">
        <f>G255*G271/10^7</f>
        <v>957.00135670762063</v>
      </c>
      <c r="H280" s="138">
        <f>H255*H271/10^7</f>
        <v>980.36818762900452</v>
      </c>
      <c r="I280" s="138">
        <f>I255*I271/10^7</f>
        <v>0</v>
      </c>
      <c r="J280" s="138">
        <f>J255*J271/10^7</f>
        <v>649.31078939916097</v>
      </c>
      <c r="K280" s="138">
        <f>K255*K271/10^7</f>
        <v>300.55635766747315</v>
      </c>
      <c r="L280" s="138">
        <f>L255*L271/10^7</f>
        <v>0</v>
      </c>
      <c r="M280" s="138">
        <f>M255*M271/10^7</f>
        <v>0</v>
      </c>
      <c r="N280" s="138">
        <f>N255*N271/10^7</f>
        <v>0</v>
      </c>
      <c r="O280" s="138">
        <f>O255*O271/10^7</f>
        <v>336.23611137251856</v>
      </c>
      <c r="P280" s="138">
        <f>P255*P271/10^7</f>
        <v>351.51049170386767</v>
      </c>
      <c r="Q280" s="138">
        <f t="shared" si="70"/>
        <v>0</v>
      </c>
      <c r="R280" s="138">
        <f t="shared" si="70"/>
        <v>0</v>
      </c>
      <c r="S280" s="141">
        <f t="shared" ref="S280:S285" si="72">SUM(Q280:R280)</f>
        <v>0</v>
      </c>
      <c r="T280" s="138"/>
      <c r="U280" s="138"/>
      <c r="V280" s="138"/>
      <c r="W280" s="139"/>
      <c r="X280" s="66">
        <f t="shared" si="71"/>
        <v>4449.9665387545137</v>
      </c>
      <c r="Y280" s="127"/>
      <c r="Z280" s="127"/>
    </row>
    <row r="281" spans="1:26" ht="14" outlineLevel="1" x14ac:dyDescent="0.3">
      <c r="A281" s="198"/>
      <c r="B281" s="193"/>
      <c r="C281" s="18" t="s">
        <v>61</v>
      </c>
      <c r="D281" s="21" t="s">
        <v>17</v>
      </c>
      <c r="E281" s="138">
        <f>E256*E272/10^7</f>
        <v>12.962583148946086</v>
      </c>
      <c r="F281" s="138">
        <f t="shared" ref="F281:P285" si="73">F256*F272/10^7</f>
        <v>295.78351295440876</v>
      </c>
      <c r="G281" s="138">
        <f t="shared" si="73"/>
        <v>11.255303365834303</v>
      </c>
      <c r="H281" s="138">
        <f t="shared" si="73"/>
        <v>132.35206678500322</v>
      </c>
      <c r="I281" s="138">
        <f t="shared" si="73"/>
        <v>237.23383256214589</v>
      </c>
      <c r="J281" s="138">
        <f t="shared" si="73"/>
        <v>2524.386521389561</v>
      </c>
      <c r="K281" s="138">
        <f t="shared" si="73"/>
        <v>0</v>
      </c>
      <c r="L281" s="138">
        <f t="shared" si="73"/>
        <v>0</v>
      </c>
      <c r="M281" s="138">
        <f t="shared" si="73"/>
        <v>0</v>
      </c>
      <c r="N281" s="138">
        <f t="shared" si="73"/>
        <v>0</v>
      </c>
      <c r="O281" s="138">
        <f t="shared" si="73"/>
        <v>166.74910528862324</v>
      </c>
      <c r="P281" s="138">
        <f t="shared" si="73"/>
        <v>366.07819864768771</v>
      </c>
      <c r="Q281" s="138">
        <f t="shared" si="70"/>
        <v>0</v>
      </c>
      <c r="R281" s="138">
        <f t="shared" si="70"/>
        <v>0</v>
      </c>
      <c r="S281" s="141">
        <f t="shared" si="72"/>
        <v>0</v>
      </c>
      <c r="T281" s="138"/>
      <c r="U281" s="138"/>
      <c r="V281" s="138"/>
      <c r="W281" s="139"/>
      <c r="X281" s="66">
        <f t="shared" si="71"/>
        <v>3746.80112414221</v>
      </c>
      <c r="Y281" s="127"/>
      <c r="Z281" s="127"/>
    </row>
    <row r="282" spans="1:26" ht="14" outlineLevel="1" x14ac:dyDescent="0.3">
      <c r="A282" s="198"/>
      <c r="B282" s="193"/>
      <c r="C282" s="18" t="s">
        <v>62</v>
      </c>
      <c r="D282" s="21" t="s">
        <v>17</v>
      </c>
      <c r="E282" s="138">
        <f>E257*E273/10^7</f>
        <v>2.932818683172429</v>
      </c>
      <c r="F282" s="138">
        <f t="shared" si="73"/>
        <v>13.215187173307648</v>
      </c>
      <c r="G282" s="138">
        <f t="shared" si="73"/>
        <v>41.977402978321194</v>
      </c>
      <c r="H282" s="138">
        <f t="shared" si="73"/>
        <v>14.859790462535196</v>
      </c>
      <c r="I282" s="138">
        <f t="shared" si="73"/>
        <v>22.212845543751076</v>
      </c>
      <c r="J282" s="138">
        <f t="shared" si="73"/>
        <v>29.417820800847704</v>
      </c>
      <c r="K282" s="138">
        <f t="shared" si="73"/>
        <v>12.924792266780903</v>
      </c>
      <c r="L282" s="138">
        <f t="shared" si="73"/>
        <v>8.2110050319976438</v>
      </c>
      <c r="M282" s="138">
        <f t="shared" si="73"/>
        <v>7.1424664586923585</v>
      </c>
      <c r="N282" s="138">
        <f t="shared" si="73"/>
        <v>2.7973298184368489</v>
      </c>
      <c r="O282" s="138">
        <f t="shared" si="73"/>
        <v>29.105213103760068</v>
      </c>
      <c r="P282" s="138">
        <f t="shared" si="73"/>
        <v>8.541502301730544</v>
      </c>
      <c r="Q282" s="138">
        <f t="shared" si="70"/>
        <v>0</v>
      </c>
      <c r="R282" s="138">
        <f t="shared" si="70"/>
        <v>0</v>
      </c>
      <c r="S282" s="141">
        <f t="shared" si="72"/>
        <v>0</v>
      </c>
      <c r="T282" s="138"/>
      <c r="U282" s="138"/>
      <c r="V282" s="138"/>
      <c r="W282" s="139"/>
      <c r="X282" s="66">
        <f t="shared" si="71"/>
        <v>193.3381746233336</v>
      </c>
      <c r="Y282" s="127"/>
      <c r="Z282" s="127"/>
    </row>
    <row r="283" spans="1:26" ht="14" outlineLevel="1" x14ac:dyDescent="0.3">
      <c r="A283" s="198"/>
      <c r="B283" s="193"/>
      <c r="C283" s="18" t="s">
        <v>63</v>
      </c>
      <c r="D283" s="21" t="s">
        <v>17</v>
      </c>
      <c r="E283" s="138">
        <f>E258*E274/10^7</f>
        <v>3.5457824304455059</v>
      </c>
      <c r="F283" s="138">
        <f t="shared" si="73"/>
        <v>4.622248586966621</v>
      </c>
      <c r="G283" s="138">
        <f t="shared" si="73"/>
        <v>9.2405831415737296</v>
      </c>
      <c r="H283" s="138">
        <f t="shared" si="73"/>
        <v>5.1254942488339346</v>
      </c>
      <c r="I283" s="138">
        <f t="shared" si="73"/>
        <v>0.83004024349488559</v>
      </c>
      <c r="J283" s="138">
        <f t="shared" si="73"/>
        <v>3.8870373942428924</v>
      </c>
      <c r="K283" s="138">
        <f t="shared" si="73"/>
        <v>1.9515126149811584</v>
      </c>
      <c r="L283" s="138">
        <f t="shared" si="73"/>
        <v>1.1662308491131865</v>
      </c>
      <c r="M283" s="138">
        <f t="shared" si="73"/>
        <v>0.70349658537333826</v>
      </c>
      <c r="N283" s="138">
        <f t="shared" si="73"/>
        <v>0.39240773528911099</v>
      </c>
      <c r="O283" s="138">
        <f t="shared" si="73"/>
        <v>2.0849401854607383</v>
      </c>
      <c r="P283" s="138">
        <f t="shared" si="73"/>
        <v>1.9516399524796579</v>
      </c>
      <c r="Q283" s="138">
        <f t="shared" si="70"/>
        <v>0</v>
      </c>
      <c r="R283" s="138">
        <f t="shared" si="70"/>
        <v>0</v>
      </c>
      <c r="S283" s="141">
        <f t="shared" si="72"/>
        <v>0</v>
      </c>
      <c r="T283" s="138"/>
      <c r="U283" s="138"/>
      <c r="V283" s="138"/>
      <c r="W283" s="139"/>
      <c r="X283" s="66">
        <f t="shared" si="71"/>
        <v>35.501413968254759</v>
      </c>
      <c r="Y283" s="127"/>
      <c r="Z283" s="127"/>
    </row>
    <row r="284" spans="1:26" ht="14" outlineLevel="1" x14ac:dyDescent="0.3">
      <c r="A284" s="198"/>
      <c r="B284" s="193"/>
      <c r="C284" s="18" t="s">
        <v>64</v>
      </c>
      <c r="D284" s="21" t="s">
        <v>17</v>
      </c>
      <c r="E284" s="138">
        <f>E259*E275/10^7</f>
        <v>0</v>
      </c>
      <c r="F284" s="138">
        <f t="shared" si="73"/>
        <v>0</v>
      </c>
      <c r="G284" s="138">
        <f t="shared" si="73"/>
        <v>0</v>
      </c>
      <c r="H284" s="138">
        <f t="shared" si="73"/>
        <v>0</v>
      </c>
      <c r="I284" s="138">
        <f t="shared" si="73"/>
        <v>0</v>
      </c>
      <c r="J284" s="138">
        <f t="shared" si="73"/>
        <v>0</v>
      </c>
      <c r="K284" s="138">
        <f t="shared" si="73"/>
        <v>0</v>
      </c>
      <c r="L284" s="138">
        <f t="shared" si="73"/>
        <v>0</v>
      </c>
      <c r="M284" s="138">
        <f t="shared" si="73"/>
        <v>0</v>
      </c>
      <c r="N284" s="138">
        <f t="shared" si="73"/>
        <v>0</v>
      </c>
      <c r="O284" s="138">
        <f t="shared" si="73"/>
        <v>0</v>
      </c>
      <c r="P284" s="138">
        <f t="shared" si="73"/>
        <v>0</v>
      </c>
      <c r="Q284" s="138">
        <f t="shared" si="70"/>
        <v>0</v>
      </c>
      <c r="R284" s="138">
        <f t="shared" si="70"/>
        <v>0</v>
      </c>
      <c r="S284" s="141">
        <f t="shared" si="72"/>
        <v>0</v>
      </c>
      <c r="T284" s="138"/>
      <c r="U284" s="138"/>
      <c r="V284" s="138"/>
      <c r="W284" s="139"/>
      <c r="X284" s="66">
        <f t="shared" si="71"/>
        <v>0</v>
      </c>
      <c r="Y284" s="127"/>
      <c r="Z284" s="127"/>
    </row>
    <row r="285" spans="1:26" ht="14" outlineLevel="1" x14ac:dyDescent="0.3">
      <c r="A285" s="198"/>
      <c r="B285" s="193"/>
      <c r="C285" s="18" t="s">
        <v>65</v>
      </c>
      <c r="D285" s="21" t="s">
        <v>17</v>
      </c>
      <c r="E285" s="138">
        <f>E260*E276/10^7</f>
        <v>0</v>
      </c>
      <c r="F285" s="138">
        <f t="shared" si="73"/>
        <v>0</v>
      </c>
      <c r="G285" s="138">
        <f t="shared" si="73"/>
        <v>0</v>
      </c>
      <c r="H285" s="138">
        <f t="shared" si="73"/>
        <v>0</v>
      </c>
      <c r="I285" s="138">
        <f t="shared" si="73"/>
        <v>0</v>
      </c>
      <c r="J285" s="138">
        <f t="shared" si="73"/>
        <v>0</v>
      </c>
      <c r="K285" s="138">
        <f t="shared" si="73"/>
        <v>0</v>
      </c>
      <c r="L285" s="138">
        <f t="shared" si="73"/>
        <v>0</v>
      </c>
      <c r="M285" s="138">
        <f t="shared" si="73"/>
        <v>0</v>
      </c>
      <c r="N285" s="138">
        <f t="shared" si="73"/>
        <v>0</v>
      </c>
      <c r="O285" s="138">
        <f t="shared" si="73"/>
        <v>0</v>
      </c>
      <c r="P285" s="138">
        <f t="shared" si="73"/>
        <v>0</v>
      </c>
      <c r="Q285" s="138">
        <f t="shared" si="70"/>
        <v>0</v>
      </c>
      <c r="R285" s="138">
        <f t="shared" si="70"/>
        <v>0</v>
      </c>
      <c r="S285" s="141">
        <f t="shared" si="72"/>
        <v>0</v>
      </c>
      <c r="T285" s="138"/>
      <c r="U285" s="138"/>
      <c r="V285" s="138"/>
      <c r="W285" s="139"/>
      <c r="X285" s="66">
        <f t="shared" si="71"/>
        <v>0</v>
      </c>
      <c r="Y285" s="127"/>
      <c r="Z285" s="127"/>
    </row>
    <row r="286" spans="1:26" ht="15.5" customHeight="1" x14ac:dyDescent="0.3">
      <c r="A286" s="198"/>
      <c r="B286" s="193"/>
      <c r="C286" s="78" t="s">
        <v>163</v>
      </c>
      <c r="D286" s="79" t="s">
        <v>17</v>
      </c>
      <c r="E286" s="93">
        <f>SUM(E279:E285)</f>
        <v>311.53617125464484</v>
      </c>
      <c r="F286" s="93">
        <f t="shared" ref="F286:P286" si="74">SUM(F279:F285)</f>
        <v>2265.8584065977852</v>
      </c>
      <c r="G286" s="93">
        <f t="shared" si="74"/>
        <v>3363.760197649885</v>
      </c>
      <c r="H286" s="93">
        <f t="shared" si="74"/>
        <v>2385.9273673532248</v>
      </c>
      <c r="I286" s="93">
        <f>SUM(I279:I285)</f>
        <v>366.29504739785239</v>
      </c>
      <c r="J286" s="93">
        <f t="shared" si="74"/>
        <v>3284.1178206480886</v>
      </c>
      <c r="K286" s="93">
        <f>SUM(K279:K285)</f>
        <v>1129.2331921131463</v>
      </c>
      <c r="L286" s="93">
        <f t="shared" si="74"/>
        <v>979.14900847033027</v>
      </c>
      <c r="M286" s="93">
        <f t="shared" si="74"/>
        <v>1228.1224443803651</v>
      </c>
      <c r="N286" s="93">
        <f>SUM(N279:N285)</f>
        <v>500.51562496056295</v>
      </c>
      <c r="O286" s="93">
        <f t="shared" si="74"/>
        <v>1483.1334107342584</v>
      </c>
      <c r="P286" s="93">
        <f t="shared" si="74"/>
        <v>1110.5411137448293</v>
      </c>
      <c r="Q286" s="93">
        <f>SUM(Q279:Q285)</f>
        <v>285.33286075273327</v>
      </c>
      <c r="R286" s="93">
        <f>SUM(R279:R285)</f>
        <v>599.25917350128509</v>
      </c>
      <c r="S286" s="93">
        <f>SUM(S279:S285)</f>
        <v>884.59203425401836</v>
      </c>
      <c r="T286" s="93"/>
      <c r="U286" s="93"/>
      <c r="V286" s="93"/>
      <c r="W286" s="94"/>
      <c r="X286" s="143">
        <f t="shared" si="71"/>
        <v>19292.781839558993</v>
      </c>
      <c r="Y286" s="127"/>
      <c r="Z286" s="127"/>
    </row>
    <row r="287" spans="1:26" ht="15.5" customHeight="1" x14ac:dyDescent="0.3">
      <c r="A287" s="198"/>
      <c r="B287" s="201" t="s">
        <v>164</v>
      </c>
      <c r="C287" s="78" t="s">
        <v>87</v>
      </c>
      <c r="D287" s="79" t="s">
        <v>17</v>
      </c>
      <c r="E287" s="93">
        <f t="shared" ref="E287:Q287" si="75">E96</f>
        <v>432.94404524316809</v>
      </c>
      <c r="F287" s="93">
        <f t="shared" si="75"/>
        <v>2861.4377086544609</v>
      </c>
      <c r="G287" s="93">
        <f t="shared" si="75"/>
        <v>3858.2805012922345</v>
      </c>
      <c r="H287" s="93">
        <f>H96</f>
        <v>2576.9319271377149</v>
      </c>
      <c r="I287" s="93">
        <f t="shared" si="75"/>
        <v>457.50460705223554</v>
      </c>
      <c r="J287" s="93">
        <f t="shared" si="75"/>
        <v>4097.4370527422407</v>
      </c>
      <c r="K287" s="93">
        <f t="shared" si="75"/>
        <v>1417.0529542796644</v>
      </c>
      <c r="L287" s="93">
        <f t="shared" si="75"/>
        <v>1087.7786989143185</v>
      </c>
      <c r="M287" s="93">
        <f t="shared" si="75"/>
        <v>1309.8451528297737</v>
      </c>
      <c r="N287" s="93">
        <f>N96</f>
        <v>543.6420050301665</v>
      </c>
      <c r="O287" s="93">
        <f t="shared" si="75"/>
        <v>1779.7556001370169</v>
      </c>
      <c r="P287" s="93">
        <f t="shared" si="75"/>
        <v>1330.5561515901734</v>
      </c>
      <c r="Q287" s="93">
        <f t="shared" si="75"/>
        <v>310.29933711734014</v>
      </c>
      <c r="R287" s="93">
        <f>R96</f>
        <v>634.93715000000009</v>
      </c>
      <c r="S287" s="93">
        <f>S96</f>
        <v>945.23648711734018</v>
      </c>
      <c r="T287" s="93"/>
      <c r="U287" s="93"/>
      <c r="V287" s="93"/>
      <c r="W287" s="94"/>
      <c r="X287" s="66">
        <f t="shared" si="71"/>
        <v>22698.402892020509</v>
      </c>
      <c r="Y287" s="127"/>
      <c r="Z287" s="127"/>
    </row>
    <row r="288" spans="1:26" ht="15.5" customHeight="1" x14ac:dyDescent="0.3">
      <c r="A288" s="198"/>
      <c r="B288" s="201"/>
      <c r="C288" s="144" t="s">
        <v>165</v>
      </c>
      <c r="D288" s="145" t="s">
        <v>17</v>
      </c>
      <c r="E288" s="93">
        <f>E287-E286</f>
        <v>121.40787398852325</v>
      </c>
      <c r="F288" s="93">
        <f t="shared" ref="F288:Q288" si="76">F287-F286</f>
        <v>595.57930205667571</v>
      </c>
      <c r="G288" s="93">
        <f t="shared" si="76"/>
        <v>494.52030364234952</v>
      </c>
      <c r="H288" s="93">
        <f t="shared" si="76"/>
        <v>191.00455978449008</v>
      </c>
      <c r="I288" s="93">
        <f t="shared" si="76"/>
        <v>91.209559654383156</v>
      </c>
      <c r="J288" s="93">
        <f t="shared" si="76"/>
        <v>813.31923209415208</v>
      </c>
      <c r="K288" s="93">
        <f t="shared" si="76"/>
        <v>287.8197621665181</v>
      </c>
      <c r="L288" s="93">
        <f t="shared" si="76"/>
        <v>108.62969044398824</v>
      </c>
      <c r="M288" s="93">
        <f t="shared" si="76"/>
        <v>81.722708449408628</v>
      </c>
      <c r="N288" s="93">
        <f t="shared" si="76"/>
        <v>43.126380069603556</v>
      </c>
      <c r="O288" s="93">
        <f t="shared" si="76"/>
        <v>296.62218940275852</v>
      </c>
      <c r="P288" s="93">
        <f t="shared" si="76"/>
        <v>220.01503784534407</v>
      </c>
      <c r="Q288" s="93">
        <f t="shared" si="76"/>
        <v>24.966476364606876</v>
      </c>
      <c r="R288" s="93">
        <f>R287-R286</f>
        <v>35.677976498714997</v>
      </c>
      <c r="S288" s="93">
        <f>S287-S286</f>
        <v>60.644452863321817</v>
      </c>
      <c r="T288" s="93"/>
      <c r="U288" s="93"/>
      <c r="V288" s="93"/>
      <c r="W288" s="94"/>
      <c r="X288" s="66">
        <f t="shared" si="71"/>
        <v>3405.6210524615167</v>
      </c>
      <c r="Y288" s="127"/>
      <c r="Z288" s="127"/>
    </row>
    <row r="289" spans="1:49" ht="15.5" customHeight="1" x14ac:dyDescent="0.3">
      <c r="A289" s="198"/>
      <c r="B289" s="201"/>
      <c r="C289" s="144" t="s">
        <v>166</v>
      </c>
      <c r="D289" s="145" t="s">
        <v>17</v>
      </c>
      <c r="E289" s="146">
        <f>IF(E288&lt;0,2/3,1/3)*E288</f>
        <v>40.469291329507747</v>
      </c>
      <c r="F289" s="146">
        <f t="shared" ref="F289:Q289" si="77">IF(F288&lt;0,2/3,1/3)*F288</f>
        <v>198.5264340188919</v>
      </c>
      <c r="G289" s="146">
        <f t="shared" si="77"/>
        <v>164.84010121411649</v>
      </c>
      <c r="H289" s="146">
        <f t="shared" si="77"/>
        <v>63.668186594830026</v>
      </c>
      <c r="I289" s="146">
        <f t="shared" si="77"/>
        <v>30.403186551461051</v>
      </c>
      <c r="J289" s="146">
        <f t="shared" si="77"/>
        <v>271.10641069805069</v>
      </c>
      <c r="K289" s="146">
        <f t="shared" si="77"/>
        <v>95.939920722172701</v>
      </c>
      <c r="L289" s="146">
        <f t="shared" si="77"/>
        <v>36.209896814662741</v>
      </c>
      <c r="M289" s="146">
        <f t="shared" si="77"/>
        <v>27.240902816469543</v>
      </c>
      <c r="N289" s="146">
        <f t="shared" si="77"/>
        <v>14.375460023201185</v>
      </c>
      <c r="O289" s="146">
        <f t="shared" si="77"/>
        <v>98.874063134252836</v>
      </c>
      <c r="P289" s="146">
        <f t="shared" si="77"/>
        <v>73.338345948448023</v>
      </c>
      <c r="Q289" s="146">
        <f t="shared" si="77"/>
        <v>8.3221587882022909</v>
      </c>
      <c r="R289" s="146">
        <f>IF(R288&lt;0,2/3,1/3)*R288</f>
        <v>11.892658832904999</v>
      </c>
      <c r="S289" s="147">
        <f>IF(S288&lt;0,2/3,1/3)*S288</f>
        <v>20.214817621107272</v>
      </c>
      <c r="T289" s="146"/>
      <c r="U289" s="146"/>
      <c r="V289" s="146"/>
      <c r="W289" s="148"/>
      <c r="X289" s="66">
        <f t="shared" si="71"/>
        <v>1135.2070174871724</v>
      </c>
      <c r="Y289" s="127"/>
      <c r="Z289" s="127"/>
    </row>
    <row r="290" spans="1:49" ht="15.5" customHeight="1" thickBot="1" x14ac:dyDescent="0.35">
      <c r="A290" s="199"/>
      <c r="B290" s="202"/>
      <c r="C290" s="144" t="s">
        <v>167</v>
      </c>
      <c r="D290" s="145" t="s">
        <v>17</v>
      </c>
      <c r="E290" s="93">
        <f>E286+E289</f>
        <v>352.00546258415261</v>
      </c>
      <c r="F290" s="93">
        <f t="shared" ref="F290:Q290" si="78">F286+F289</f>
        <v>2464.3848406166771</v>
      </c>
      <c r="G290" s="93">
        <f t="shared" si="78"/>
        <v>3528.6002988640016</v>
      </c>
      <c r="H290" s="93">
        <f t="shared" si="78"/>
        <v>2449.5955539480547</v>
      </c>
      <c r="I290" s="93">
        <f t="shared" si="78"/>
        <v>396.69823394931342</v>
      </c>
      <c r="J290" s="93">
        <f t="shared" si="78"/>
        <v>3555.2242313461393</v>
      </c>
      <c r="K290" s="93">
        <f t="shared" si="78"/>
        <v>1225.173112835319</v>
      </c>
      <c r="L290" s="93">
        <f t="shared" si="78"/>
        <v>1015.3589052849931</v>
      </c>
      <c r="M290" s="93">
        <f t="shared" si="78"/>
        <v>1255.3633471968346</v>
      </c>
      <c r="N290" s="93">
        <f t="shared" si="78"/>
        <v>514.89108498376413</v>
      </c>
      <c r="O290" s="93">
        <f t="shared" si="78"/>
        <v>1582.0074738685112</v>
      </c>
      <c r="P290" s="93">
        <f t="shared" si="78"/>
        <v>1183.8794596932773</v>
      </c>
      <c r="Q290" s="93">
        <f t="shared" si="78"/>
        <v>293.65501954093554</v>
      </c>
      <c r="R290" s="93">
        <f>R286+R289</f>
        <v>611.15183233419009</v>
      </c>
      <c r="S290" s="93">
        <f>S286+S289</f>
        <v>904.80685187512563</v>
      </c>
      <c r="T290" s="93"/>
      <c r="U290" s="93"/>
      <c r="V290" s="93"/>
      <c r="W290" s="94"/>
      <c r="X290" s="66">
        <f t="shared" si="71"/>
        <v>20427.988857046163</v>
      </c>
      <c r="Y290" s="127"/>
      <c r="Z290" s="127"/>
    </row>
    <row r="291" spans="1:49" x14ac:dyDescent="0.35">
      <c r="C291" s="119"/>
      <c r="D291" s="125"/>
      <c r="E291" s="22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6"/>
      <c r="T291" s="117"/>
      <c r="U291" s="117"/>
      <c r="V291" s="117"/>
      <c r="W291" s="118"/>
      <c r="X291" s="126"/>
      <c r="Y291" s="127"/>
      <c r="Z291" s="127"/>
    </row>
    <row r="292" spans="1:49" s="5" customFormat="1" x14ac:dyDescent="0.35">
      <c r="A292" s="4"/>
      <c r="B292" s="1"/>
      <c r="C292" s="154"/>
      <c r="D292" s="3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08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</row>
    <row r="293" spans="1:49" s="5" customFormat="1" x14ac:dyDescent="0.35">
      <c r="A293" s="4"/>
      <c r="B293" s="1"/>
      <c r="C293" s="154"/>
      <c r="D293" s="3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08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</row>
    <row r="294" spans="1:49" s="5" customFormat="1" x14ac:dyDescent="0.35">
      <c r="A294" s="4"/>
      <c r="B294" s="1"/>
      <c r="C294" s="154"/>
      <c r="D294" s="3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08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</row>
    <row r="295" spans="1:49" s="5" customFormat="1" x14ac:dyDescent="0.35">
      <c r="A295" s="4"/>
      <c r="B295" s="1"/>
      <c r="C295" s="154"/>
      <c r="D295" s="3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08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</row>
    <row r="296" spans="1:49" s="5" customFormat="1" x14ac:dyDescent="0.35">
      <c r="A296" s="4"/>
      <c r="B296" s="1"/>
      <c r="C296" s="154"/>
      <c r="D296" s="3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08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</row>
    <row r="297" spans="1:49" s="5" customFormat="1" x14ac:dyDescent="0.35">
      <c r="A297" s="4"/>
      <c r="B297" s="1"/>
      <c r="C297" s="154"/>
      <c r="D297" s="3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08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</row>
    <row r="298" spans="1:49" s="5" customFormat="1" x14ac:dyDescent="0.35">
      <c r="A298" s="4"/>
      <c r="B298" s="1"/>
      <c r="C298" s="154"/>
      <c r="D298" s="3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08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</row>
    <row r="299" spans="1:49" s="5" customFormat="1" x14ac:dyDescent="0.35">
      <c r="A299" s="4"/>
      <c r="B299" s="1"/>
      <c r="C299" s="154"/>
      <c r="D299" s="3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08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</row>
    <row r="300" spans="1:49" s="5" customFormat="1" x14ac:dyDescent="0.35">
      <c r="A300" s="4"/>
      <c r="B300" s="1"/>
      <c r="C300" s="154"/>
      <c r="D300" s="3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08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</row>
    <row r="301" spans="1:49" s="5" customFormat="1" x14ac:dyDescent="0.35">
      <c r="A301" s="4"/>
      <c r="B301" s="1"/>
      <c r="C301" s="154"/>
      <c r="D301" s="3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08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</row>
    <row r="302" spans="1:49" s="5" customFormat="1" x14ac:dyDescent="0.35">
      <c r="A302" s="4"/>
      <c r="B302" s="1"/>
      <c r="C302" s="154"/>
      <c r="D302" s="3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08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</row>
    <row r="303" spans="1:49" s="5" customFormat="1" x14ac:dyDescent="0.35">
      <c r="A303" s="4"/>
      <c r="B303" s="1"/>
      <c r="C303" s="154"/>
      <c r="D303" s="3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08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</row>
    <row r="304" spans="1:49" s="5" customFormat="1" x14ac:dyDescent="0.35">
      <c r="A304" s="4"/>
      <c r="B304" s="1"/>
      <c r="C304" s="154"/>
      <c r="D304" s="3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08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</row>
    <row r="305" spans="1:49" s="5" customFormat="1" x14ac:dyDescent="0.35">
      <c r="A305" s="4"/>
      <c r="B305" s="1"/>
      <c r="C305" s="154"/>
      <c r="D305" s="3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08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</row>
    <row r="306" spans="1:49" s="5" customFormat="1" x14ac:dyDescent="0.35">
      <c r="A306" s="4"/>
      <c r="B306" s="1"/>
      <c r="C306" s="154"/>
      <c r="D306" s="3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08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</row>
    <row r="307" spans="1:49" s="5" customFormat="1" x14ac:dyDescent="0.35">
      <c r="A307" s="4"/>
      <c r="B307" s="1"/>
      <c r="C307" s="154"/>
      <c r="D307" s="3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08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</row>
    <row r="308" spans="1:49" s="5" customFormat="1" x14ac:dyDescent="0.35">
      <c r="A308" s="4"/>
      <c r="B308" s="1"/>
      <c r="C308" s="154"/>
      <c r="D308" s="3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08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</row>
    <row r="309" spans="1:49" s="5" customFormat="1" x14ac:dyDescent="0.35">
      <c r="A309" s="4"/>
      <c r="B309" s="1"/>
      <c r="C309" s="154"/>
      <c r="D309" s="3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08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</row>
    <row r="310" spans="1:49" s="5" customFormat="1" x14ac:dyDescent="0.35">
      <c r="A310" s="4"/>
      <c r="B310" s="1"/>
      <c r="C310" s="154"/>
      <c r="D310" s="3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08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</row>
    <row r="311" spans="1:49" s="5" customFormat="1" x14ac:dyDescent="0.35">
      <c r="A311" s="4"/>
      <c r="B311" s="1"/>
      <c r="C311" s="154"/>
      <c r="D311" s="3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08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</row>
    <row r="312" spans="1:49" s="5" customFormat="1" x14ac:dyDescent="0.35">
      <c r="A312" s="4"/>
      <c r="B312" s="1"/>
      <c r="C312" s="154"/>
      <c r="D312" s="3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08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</row>
    <row r="313" spans="1:49" s="5" customFormat="1" x14ac:dyDescent="0.35">
      <c r="A313" s="4"/>
      <c r="B313" s="1"/>
      <c r="C313" s="154"/>
      <c r="D313" s="3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08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</row>
    <row r="314" spans="1:49" s="5" customFormat="1" x14ac:dyDescent="0.35">
      <c r="A314" s="4"/>
      <c r="B314" s="1"/>
      <c r="C314" s="154"/>
      <c r="D314" s="3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08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</row>
    <row r="315" spans="1:49" s="5" customFormat="1" x14ac:dyDescent="0.35">
      <c r="A315" s="4"/>
      <c r="B315" s="1"/>
      <c r="C315" s="154"/>
      <c r="D315" s="3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08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</row>
    <row r="316" spans="1:49" s="5" customFormat="1" x14ac:dyDescent="0.35">
      <c r="A316" s="4"/>
      <c r="B316" s="1"/>
      <c r="C316" s="154"/>
      <c r="D316" s="3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08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</row>
    <row r="317" spans="1:49" s="5" customFormat="1" x14ac:dyDescent="0.35">
      <c r="A317" s="4"/>
      <c r="B317" s="1"/>
      <c r="C317" s="154"/>
      <c r="D317" s="3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08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</row>
    <row r="318" spans="1:49" s="5" customFormat="1" x14ac:dyDescent="0.35">
      <c r="A318" s="4"/>
      <c r="B318" s="1"/>
      <c r="C318" s="154"/>
      <c r="D318" s="3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08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</row>
    <row r="319" spans="1:49" s="5" customFormat="1" x14ac:dyDescent="0.35">
      <c r="A319" s="4"/>
      <c r="B319" s="1"/>
      <c r="C319" s="154"/>
      <c r="D319" s="3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08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</row>
    <row r="320" spans="1:49" s="5" customFormat="1" x14ac:dyDescent="0.35">
      <c r="A320" s="4"/>
      <c r="B320" s="1"/>
      <c r="C320" s="4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2"/>
      <c r="T320" s="4"/>
      <c r="U320" s="4"/>
      <c r="V320" s="4"/>
      <c r="W320" s="4"/>
      <c r="X320" s="25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</row>
    <row r="321" spans="1:49" s="5" customFormat="1" x14ac:dyDescent="0.35">
      <c r="A321" s="4"/>
      <c r="B321" s="1"/>
      <c r="C321" s="4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2"/>
      <c r="T321" s="4"/>
      <c r="U321" s="4"/>
      <c r="V321" s="4"/>
      <c r="W321" s="4"/>
      <c r="X321" s="25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</row>
    <row r="322" spans="1:49" s="5" customFormat="1" x14ac:dyDescent="0.35">
      <c r="A322" s="4"/>
      <c r="B322" s="1"/>
      <c r="C322" s="4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2"/>
      <c r="T322" s="4"/>
      <c r="U322" s="4"/>
      <c r="V322" s="4"/>
      <c r="W322" s="4"/>
      <c r="X322" s="25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</row>
    <row r="323" spans="1:49" s="5" customFormat="1" x14ac:dyDescent="0.35">
      <c r="A323" s="4"/>
      <c r="B323" s="1"/>
      <c r="C323" s="4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2"/>
      <c r="T323" s="4"/>
      <c r="U323" s="4"/>
      <c r="V323" s="4"/>
      <c r="W323" s="4"/>
      <c r="X323" s="25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</row>
    <row r="324" spans="1:49" s="5" customFormat="1" x14ac:dyDescent="0.35">
      <c r="A324" s="4"/>
      <c r="B324" s="1"/>
      <c r="C324" s="4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2"/>
      <c r="T324" s="4"/>
      <c r="U324" s="4"/>
      <c r="V324" s="4"/>
      <c r="W324" s="4"/>
      <c r="X324" s="25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</row>
    <row r="325" spans="1:49" s="5" customFormat="1" x14ac:dyDescent="0.35">
      <c r="A325" s="4"/>
      <c r="B325" s="1"/>
      <c r="C325" s="4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2"/>
      <c r="T325" s="4"/>
      <c r="U325" s="4"/>
      <c r="V325" s="4"/>
      <c r="W325" s="4"/>
      <c r="X325" s="25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</row>
    <row r="326" spans="1:49" s="5" customFormat="1" x14ac:dyDescent="0.35">
      <c r="A326" s="4"/>
      <c r="B326" s="1"/>
      <c r="C326" s="4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2"/>
      <c r="T326" s="4"/>
      <c r="U326" s="4"/>
      <c r="V326" s="4"/>
      <c r="W326" s="4"/>
      <c r="X326" s="25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</row>
    <row r="327" spans="1:49" s="5" customFormat="1" x14ac:dyDescent="0.35">
      <c r="A327" s="4"/>
      <c r="B327" s="1"/>
      <c r="C327" s="4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2"/>
      <c r="T327" s="4"/>
      <c r="U327" s="4"/>
      <c r="V327" s="4"/>
      <c r="W327" s="4"/>
      <c r="X327" s="25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</row>
    <row r="328" spans="1:49" s="5" customFormat="1" x14ac:dyDescent="0.35">
      <c r="A328" s="4"/>
      <c r="B328" s="1"/>
      <c r="C328" s="4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2"/>
      <c r="T328" s="4"/>
      <c r="U328" s="4"/>
      <c r="V328" s="4"/>
      <c r="W328" s="4"/>
      <c r="X328" s="25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</row>
    <row r="329" spans="1:49" s="5" customFormat="1" x14ac:dyDescent="0.35">
      <c r="A329" s="4"/>
      <c r="B329" s="1"/>
      <c r="C329" s="4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2"/>
      <c r="T329" s="4"/>
      <c r="U329" s="4"/>
      <c r="V329" s="4"/>
      <c r="W329" s="4"/>
      <c r="X329" s="25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</row>
    <row r="330" spans="1:49" s="5" customFormat="1" x14ac:dyDescent="0.35">
      <c r="A330" s="4"/>
      <c r="B330" s="1"/>
      <c r="C330" s="4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2"/>
      <c r="T330" s="4"/>
      <c r="U330" s="4"/>
      <c r="V330" s="4"/>
      <c r="W330" s="4"/>
      <c r="X330" s="25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</row>
    <row r="331" spans="1:49" s="5" customFormat="1" x14ac:dyDescent="0.35">
      <c r="A331" s="4"/>
      <c r="B331" s="1"/>
      <c r="C331" s="4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2"/>
      <c r="T331" s="4"/>
      <c r="U331" s="4"/>
      <c r="V331" s="4"/>
      <c r="W331" s="4"/>
      <c r="X331" s="25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</row>
    <row r="332" spans="1:49" s="5" customFormat="1" x14ac:dyDescent="0.35">
      <c r="A332" s="4"/>
      <c r="B332" s="1"/>
      <c r="C332" s="4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2"/>
      <c r="T332" s="4"/>
      <c r="U332" s="4"/>
      <c r="V332" s="4"/>
      <c r="W332" s="4"/>
      <c r="X332" s="25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</row>
    <row r="333" spans="1:49" s="5" customFormat="1" x14ac:dyDescent="0.35">
      <c r="A333" s="4"/>
      <c r="B333" s="1"/>
      <c r="C333" s="4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2"/>
      <c r="T333" s="4"/>
      <c r="U333" s="4"/>
      <c r="V333" s="4"/>
      <c r="W333" s="4"/>
      <c r="X333" s="25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</row>
  </sheetData>
  <mergeCells count="20">
    <mergeCell ref="A32:A290"/>
    <mergeCell ref="B33:B50"/>
    <mergeCell ref="B51:B66"/>
    <mergeCell ref="B67:B75"/>
    <mergeCell ref="B77:B78"/>
    <mergeCell ref="B80:B87"/>
    <mergeCell ref="B88:B96"/>
    <mergeCell ref="B261:B268"/>
    <mergeCell ref="B269:B276"/>
    <mergeCell ref="B278:B286"/>
    <mergeCell ref="B287:B290"/>
    <mergeCell ref="B100:B213"/>
    <mergeCell ref="B215:B229"/>
    <mergeCell ref="B233:B240"/>
    <mergeCell ref="B242:B243"/>
    <mergeCell ref="B244:B251"/>
    <mergeCell ref="B253:B260"/>
    <mergeCell ref="B4:B6"/>
    <mergeCell ref="B8:B18"/>
    <mergeCell ref="B20:B30"/>
  </mergeCells>
  <conditionalFormatting sqref="B19 B7:B8 B31 B33 B214:B215 B287 B230:B232 B241:B242 B291">
    <cfRule type="containsText" dxfId="5" priority="6" operator="containsText" text="False">
      <formula>NOT(ISERROR(SEARCH("False",B7)))</formula>
    </cfRule>
  </conditionalFormatting>
  <conditionalFormatting sqref="B4">
    <cfRule type="containsText" dxfId="4" priority="5" operator="containsText" text="False">
      <formula>NOT(ISERROR(SEARCH("False",B4)))</formula>
    </cfRule>
  </conditionalFormatting>
  <conditionalFormatting sqref="B20">
    <cfRule type="containsText" dxfId="3" priority="4" operator="containsText" text="False">
      <formula>NOT(ISERROR(SEARCH("False",B20)))</formula>
    </cfRule>
  </conditionalFormatting>
  <conditionalFormatting sqref="B233">
    <cfRule type="containsText" dxfId="2" priority="3" operator="containsText" text="False">
      <formula>NOT(ISERROR(SEARCH("False",B233)))</formula>
    </cfRule>
  </conditionalFormatting>
  <conditionalFormatting sqref="D99:W99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19685039370078741" right="0.19685039370078741" top="0.39370078740157483" bottom="0.19685039370078741" header="0.19685039370078741" footer="0.31496062992125984"/>
  <pageSetup paperSize="9" scale="33" fitToHeight="100" orientation="landscape" r:id="rId1"/>
  <headerFooter>
    <oddHeader>&amp;C&amp;16FY 2017-18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FY 22-23_750 kcalkg</vt:lpstr>
      <vt:lpstr>FY 22-23_650 kcalkg</vt:lpstr>
      <vt:lpstr>'FY 22-23_650 kcalkg'!Print_Area</vt:lpstr>
      <vt:lpstr>'FY 22-23_750 kcalkg'!Print_Area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A.V. Patkare</cp:lastModifiedBy>
  <dcterms:created xsi:type="dcterms:W3CDTF">2015-06-05T18:17:20Z</dcterms:created>
  <dcterms:modified xsi:type="dcterms:W3CDTF">2024-11-14T07:44:54Z</dcterms:modified>
</cp:coreProperties>
</file>